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zareva\Documents\UNIDO\"/>
    </mc:Choice>
  </mc:AlternateContent>
  <bookViews>
    <workbookView xWindow="0" yWindow="0" windowWidth="19200" windowHeight="7032"/>
  </bookViews>
  <sheets>
    <sheet name="ER1 Data" sheetId="2" r:id="rId1"/>
    <sheet name="ER2 Trends" sheetId="3" r:id="rId2"/>
    <sheet name="Лист1" sheetId="1" r:id="rId3"/>
  </sheets>
  <definedNames>
    <definedName name="_xlnm.Print_Titles" localSheetId="0">'ER1 Data'!$1:$3</definedName>
    <definedName name="_xlnm.Print_Titles" localSheetId="1">'ER2 Trends'!$1:$3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3" l="1"/>
  <c r="N13" i="3"/>
  <c r="V13" i="3"/>
  <c r="AD13" i="3"/>
  <c r="F14" i="3"/>
  <c r="V14" i="3"/>
  <c r="AD14" i="3"/>
  <c r="F15" i="3"/>
  <c r="N15" i="3"/>
  <c r="V15" i="3"/>
  <c r="AD15" i="3"/>
  <c r="F16" i="3"/>
  <c r="N16" i="3"/>
  <c r="V16" i="3"/>
  <c r="AD16" i="3"/>
  <c r="F17" i="3"/>
  <c r="N17" i="3"/>
  <c r="V17" i="3"/>
  <c r="AD17" i="3"/>
  <c r="F18" i="3"/>
  <c r="N18" i="3"/>
  <c r="V18" i="3"/>
  <c r="AD18" i="3"/>
  <c r="F19" i="3"/>
  <c r="N19" i="3"/>
  <c r="V19" i="3"/>
  <c r="AD19" i="3"/>
  <c r="F20" i="3"/>
  <c r="N20" i="3"/>
  <c r="V20" i="3"/>
  <c r="AD20" i="3"/>
  <c r="F21" i="3"/>
  <c r="N21" i="3"/>
  <c r="V21" i="3"/>
  <c r="AD21" i="3"/>
  <c r="F22" i="3"/>
  <c r="N22" i="3"/>
  <c r="V22" i="3"/>
  <c r="AD22" i="3"/>
  <c r="F23" i="3"/>
  <c r="N23" i="3"/>
  <c r="V23" i="3"/>
  <c r="AD23" i="3"/>
  <c r="C24" i="3"/>
  <c r="D24" i="3"/>
  <c r="E24" i="3"/>
  <c r="F24" i="3"/>
  <c r="L24" i="3"/>
  <c r="M24" i="3"/>
  <c r="N24" i="3"/>
  <c r="S24" i="3"/>
  <c r="T24" i="3"/>
  <c r="U24" i="3"/>
  <c r="V24" i="3"/>
  <c r="AA24" i="3"/>
  <c r="AB24" i="3"/>
  <c r="AC24" i="3"/>
  <c r="AD24" i="3"/>
  <c r="C25" i="3"/>
  <c r="D25" i="3"/>
  <c r="E25" i="3"/>
  <c r="F25" i="3"/>
  <c r="L25" i="3"/>
  <c r="M25" i="3"/>
  <c r="S25" i="3"/>
  <c r="T25" i="3"/>
  <c r="U25" i="3"/>
  <c r="V25" i="3"/>
  <c r="AA25" i="3"/>
  <c r="AB25" i="3"/>
  <c r="AC25" i="3"/>
  <c r="AD25" i="3"/>
  <c r="C26" i="3"/>
  <c r="D26" i="3"/>
  <c r="E26" i="3"/>
  <c r="F26" i="3"/>
  <c r="L26" i="3"/>
  <c r="M26" i="3"/>
  <c r="N26" i="3"/>
  <c r="S26" i="3"/>
  <c r="T26" i="3"/>
  <c r="U26" i="3"/>
  <c r="V26" i="3"/>
  <c r="AA26" i="3"/>
  <c r="AB26" i="3"/>
  <c r="AC26" i="3"/>
  <c r="AD26" i="3"/>
  <c r="C27" i="3"/>
  <c r="D27" i="3"/>
  <c r="E27" i="3"/>
  <c r="F27" i="3"/>
  <c r="L27" i="3"/>
  <c r="M27" i="3"/>
  <c r="N27" i="3"/>
  <c r="S27" i="3"/>
  <c r="T27" i="3"/>
  <c r="U27" i="3"/>
  <c r="V27" i="3"/>
  <c r="AA27" i="3"/>
  <c r="AB27" i="3"/>
  <c r="AC27" i="3"/>
  <c r="AD27" i="3"/>
  <c r="C28" i="3"/>
  <c r="D28" i="3"/>
  <c r="E28" i="3"/>
  <c r="F28" i="3"/>
  <c r="L28" i="3"/>
  <c r="M28" i="3"/>
  <c r="N28" i="3"/>
  <c r="S28" i="3"/>
  <c r="T28" i="3"/>
  <c r="U28" i="3"/>
  <c r="V28" i="3"/>
  <c r="AA28" i="3"/>
  <c r="AB28" i="3"/>
  <c r="AC28" i="3"/>
  <c r="AD28" i="3"/>
  <c r="C29" i="3"/>
  <c r="D29" i="3"/>
  <c r="E29" i="3"/>
  <c r="F29" i="3"/>
  <c r="L29" i="3"/>
  <c r="M29" i="3"/>
  <c r="N29" i="3"/>
  <c r="S29" i="3"/>
  <c r="T29" i="3"/>
  <c r="U29" i="3"/>
  <c r="V29" i="3"/>
  <c r="AA29" i="3"/>
  <c r="AB29" i="3"/>
  <c r="AC29" i="3"/>
  <c r="AD29" i="3"/>
  <c r="C30" i="3"/>
  <c r="D30" i="3"/>
  <c r="E30" i="3"/>
  <c r="F30" i="3"/>
  <c r="K30" i="3"/>
  <c r="L30" i="3"/>
  <c r="M30" i="3"/>
  <c r="N30" i="3"/>
  <c r="S30" i="3"/>
  <c r="T30" i="3"/>
  <c r="U30" i="3"/>
  <c r="V30" i="3"/>
  <c r="AA30" i="3"/>
  <c r="AB30" i="3"/>
  <c r="AC30" i="3"/>
  <c r="AD30" i="3"/>
  <c r="C31" i="3"/>
  <c r="D31" i="3"/>
  <c r="E31" i="3"/>
  <c r="F31" i="3"/>
  <c r="K31" i="3"/>
  <c r="L31" i="3"/>
  <c r="M31" i="3"/>
  <c r="N31" i="3"/>
  <c r="S31" i="3"/>
  <c r="T31" i="3"/>
  <c r="U31" i="3"/>
  <c r="V31" i="3"/>
  <c r="AA31" i="3"/>
  <c r="AB31" i="3"/>
  <c r="AC31" i="3"/>
  <c r="AD31" i="3"/>
  <c r="C32" i="3"/>
  <c r="D32" i="3"/>
  <c r="E32" i="3"/>
  <c r="F32" i="3"/>
  <c r="K32" i="3"/>
  <c r="L32" i="3"/>
  <c r="M32" i="3"/>
  <c r="N32" i="3"/>
  <c r="S32" i="3"/>
  <c r="T32" i="3"/>
  <c r="U32" i="3"/>
  <c r="V32" i="3"/>
  <c r="AA32" i="3"/>
  <c r="AB32" i="3"/>
  <c r="AC32" i="3"/>
  <c r="AD32" i="3"/>
  <c r="C33" i="3"/>
  <c r="D33" i="3"/>
  <c r="E33" i="3"/>
  <c r="F33" i="3"/>
  <c r="K33" i="3"/>
  <c r="L33" i="3"/>
  <c r="M33" i="3"/>
  <c r="N33" i="3"/>
  <c r="S33" i="3"/>
  <c r="T33" i="3"/>
  <c r="U33" i="3"/>
  <c r="V33" i="3"/>
  <c r="AA33" i="3"/>
  <c r="AB33" i="3"/>
  <c r="AC33" i="3"/>
  <c r="AD33" i="3"/>
  <c r="C34" i="3"/>
  <c r="D34" i="3"/>
  <c r="E34" i="3"/>
  <c r="F34" i="3"/>
  <c r="K34" i="3"/>
  <c r="L34" i="3"/>
  <c r="M34" i="3"/>
  <c r="N34" i="3"/>
  <c r="S34" i="3"/>
  <c r="T34" i="3"/>
  <c r="U34" i="3"/>
  <c r="V34" i="3"/>
  <c r="AA34" i="3"/>
  <c r="AB34" i="3"/>
  <c r="AC34" i="3"/>
  <c r="AD34" i="3"/>
  <c r="C35" i="3"/>
  <c r="D35" i="3"/>
  <c r="E35" i="3"/>
  <c r="F35" i="3"/>
  <c r="K35" i="3"/>
  <c r="L35" i="3"/>
  <c r="M35" i="3"/>
  <c r="N35" i="3"/>
  <c r="S35" i="3"/>
  <c r="T35" i="3"/>
  <c r="U35" i="3"/>
  <c r="V35" i="3"/>
  <c r="AA35" i="3"/>
  <c r="AB35" i="3"/>
  <c r="AC35" i="3"/>
  <c r="AD35" i="3"/>
  <c r="C36" i="3"/>
  <c r="G36" i="3" s="1"/>
  <c r="D36" i="3"/>
  <c r="E36" i="3"/>
  <c r="F36" i="3"/>
  <c r="K36" i="3"/>
  <c r="O36" i="3" s="1"/>
  <c r="L36" i="3"/>
  <c r="M36" i="3"/>
  <c r="N36" i="3"/>
  <c r="S36" i="3"/>
  <c r="T36" i="3"/>
  <c r="U36" i="3"/>
  <c r="V36" i="3"/>
  <c r="W36" i="3"/>
  <c r="AA36" i="3"/>
  <c r="AB36" i="3"/>
  <c r="AC36" i="3"/>
  <c r="AD36" i="3"/>
  <c r="AE36" i="3"/>
  <c r="C37" i="3"/>
  <c r="D37" i="3"/>
  <c r="E37" i="3"/>
  <c r="F37" i="3"/>
  <c r="K37" i="3"/>
  <c r="L37" i="3"/>
  <c r="M37" i="3"/>
  <c r="N37" i="3"/>
  <c r="S37" i="3"/>
  <c r="T37" i="3"/>
  <c r="U37" i="3"/>
  <c r="V37" i="3"/>
  <c r="AA37" i="3"/>
  <c r="AB37" i="3"/>
  <c r="AC37" i="3"/>
  <c r="AD37" i="3"/>
  <c r="C38" i="3"/>
  <c r="D38" i="3"/>
  <c r="E38" i="3"/>
  <c r="F38" i="3"/>
  <c r="K38" i="3"/>
  <c r="L38" i="3"/>
  <c r="M38" i="3"/>
  <c r="N38" i="3"/>
  <c r="S38" i="3"/>
  <c r="T38" i="3"/>
  <c r="U38" i="3"/>
  <c r="V38" i="3"/>
  <c r="AA38" i="3"/>
  <c r="AB38" i="3"/>
  <c r="AC38" i="3"/>
  <c r="AD38" i="3"/>
  <c r="C39" i="3"/>
  <c r="D39" i="3"/>
  <c r="E39" i="3"/>
  <c r="F39" i="3"/>
  <c r="K39" i="3"/>
  <c r="L39" i="3"/>
  <c r="M39" i="3"/>
  <c r="N39" i="3"/>
  <c r="S39" i="3"/>
  <c r="T39" i="3"/>
  <c r="U39" i="3"/>
  <c r="V39" i="3"/>
  <c r="AA39" i="3"/>
  <c r="AB39" i="3"/>
  <c r="AC39" i="3"/>
  <c r="AD39" i="3"/>
  <c r="C40" i="3"/>
  <c r="D40" i="3"/>
  <c r="E40" i="3"/>
  <c r="K40" i="3"/>
  <c r="L40" i="3"/>
  <c r="M40" i="3"/>
  <c r="N40" i="3"/>
  <c r="S40" i="3"/>
  <c r="T40" i="3"/>
  <c r="U40" i="3"/>
  <c r="V40" i="3"/>
  <c r="AA40" i="3"/>
  <c r="AB40" i="3"/>
  <c r="AC40" i="3"/>
  <c r="AD40" i="3"/>
  <c r="C41" i="3"/>
  <c r="D41" i="3"/>
  <c r="E41" i="3"/>
  <c r="K41" i="3"/>
  <c r="L41" i="3"/>
  <c r="M41" i="3"/>
  <c r="N41" i="3"/>
  <c r="S41" i="3"/>
  <c r="T41" i="3"/>
  <c r="U41" i="3"/>
  <c r="V41" i="3"/>
  <c r="AA41" i="3"/>
  <c r="AB41" i="3"/>
  <c r="AC41" i="3"/>
  <c r="AD41" i="3"/>
  <c r="C42" i="3"/>
  <c r="D42" i="3"/>
  <c r="E42" i="3"/>
  <c r="F42" i="3"/>
  <c r="K42" i="3"/>
  <c r="L42" i="3"/>
  <c r="M42" i="3"/>
  <c r="N42" i="3"/>
  <c r="S42" i="3"/>
  <c r="T42" i="3"/>
  <c r="U42" i="3"/>
  <c r="V42" i="3"/>
  <c r="AA42" i="3"/>
  <c r="AB42" i="3"/>
  <c r="AC42" i="3"/>
  <c r="AD42" i="3"/>
  <c r="G48" i="3"/>
  <c r="G47" i="3" s="1"/>
  <c r="G46" i="3" s="1"/>
  <c r="G45" i="3" s="1"/>
  <c r="G44" i="3" s="1"/>
  <c r="G43" i="3" s="1"/>
  <c r="G42" i="3" s="1"/>
  <c r="G41" i="3" s="1"/>
  <c r="G40" i="3" s="1"/>
  <c r="G39" i="3" s="1"/>
  <c r="G38" i="3" s="1"/>
  <c r="G37" i="3" s="1"/>
  <c r="O48" i="3"/>
  <c r="O47" i="3" s="1"/>
  <c r="O46" i="3" s="1"/>
  <c r="O45" i="3" s="1"/>
  <c r="O44" i="3" s="1"/>
  <c r="O43" i="3" s="1"/>
  <c r="O42" i="3" s="1"/>
  <c r="O41" i="3" s="1"/>
  <c r="O40" i="3" s="1"/>
  <c r="O39" i="3" s="1"/>
  <c r="O38" i="3" s="1"/>
  <c r="O37" i="3" s="1"/>
  <c r="W48" i="3"/>
  <c r="W47" i="3" s="1"/>
  <c r="W46" i="3" s="1"/>
  <c r="W45" i="3" s="1"/>
  <c r="W44" i="3" s="1"/>
  <c r="W43" i="3" s="1"/>
  <c r="W42" i="3" s="1"/>
  <c r="W41" i="3" s="1"/>
  <c r="W40" i="3" s="1"/>
  <c r="W39" i="3" s="1"/>
  <c r="W38" i="3" s="1"/>
  <c r="W37" i="3" s="1"/>
  <c r="AE48" i="3"/>
  <c r="AE47" i="3" s="1"/>
  <c r="AE46" i="3" s="1"/>
  <c r="AE45" i="3" s="1"/>
  <c r="AE44" i="3" s="1"/>
  <c r="AE43" i="3" s="1"/>
  <c r="AE42" i="3" s="1"/>
  <c r="AE41" i="3" s="1"/>
  <c r="AE40" i="3" s="1"/>
  <c r="AE39" i="3" s="1"/>
  <c r="AE38" i="3" s="1"/>
  <c r="AE37" i="3" s="1"/>
  <c r="M12" i="2"/>
  <c r="E13" i="2"/>
  <c r="N14" i="3" s="1"/>
  <c r="M13" i="2"/>
  <c r="M14" i="2"/>
  <c r="M15" i="2"/>
  <c r="M16" i="2"/>
  <c r="M17" i="2"/>
  <c r="M18" i="2"/>
  <c r="M19" i="2"/>
  <c r="M20" i="2"/>
  <c r="M21" i="2"/>
  <c r="D22" i="2"/>
  <c r="M22" i="2"/>
  <c r="M23" i="2"/>
  <c r="E24" i="2"/>
  <c r="N25" i="3" s="1"/>
  <c r="M24" i="2"/>
  <c r="M25" i="2"/>
  <c r="M26" i="2"/>
  <c r="M27" i="2"/>
  <c r="M28" i="2"/>
  <c r="M29" i="2"/>
  <c r="M30" i="2"/>
  <c r="M31" i="2"/>
  <c r="M32" i="2"/>
  <c r="M33" i="2"/>
  <c r="M34" i="2"/>
  <c r="M35" i="2"/>
  <c r="M36" i="2"/>
  <c r="M37" i="2"/>
  <c r="M38" i="2"/>
  <c r="D39" i="2"/>
  <c r="F40" i="3" s="1"/>
  <c r="M39" i="2"/>
  <c r="D40" i="2"/>
  <c r="F41" i="3" s="1"/>
  <c r="M40" i="2"/>
  <c r="M41" i="2"/>
  <c r="M42" i="2"/>
  <c r="M43" i="2"/>
  <c r="M44" i="2"/>
  <c r="M45" i="2"/>
  <c r="M46" i="2"/>
  <c r="M47" i="2"/>
  <c r="K29" i="3" l="1"/>
  <c r="K28" i="3"/>
  <c r="K27" i="3"/>
  <c r="K26" i="3"/>
  <c r="K25" i="3"/>
  <c r="K24" i="3"/>
</calcChain>
</file>

<file path=xl/sharedStrings.xml><?xml version="1.0" encoding="utf-8"?>
<sst xmlns="http://schemas.openxmlformats.org/spreadsheetml/2006/main" count="95" uniqueCount="36">
  <si>
    <r>
      <t xml:space="preserve">Budget </t>
    </r>
    <r>
      <rPr>
        <b/>
        <sz val="10"/>
        <color rgb="FFFF0000"/>
        <rFont val="Calibri"/>
        <family val="2"/>
        <scheme val="minor"/>
      </rPr>
      <t>(XX/year)</t>
    </r>
  </si>
  <si>
    <t>Month</t>
  </si>
  <si>
    <r>
      <t xml:space="preserve">Cost/month </t>
    </r>
    <r>
      <rPr>
        <b/>
        <sz val="10"/>
        <color rgb="FFFF0000"/>
        <rFont val="Calibri"/>
        <family val="2"/>
        <scheme val="minor"/>
      </rPr>
      <t>(XX)</t>
    </r>
  </si>
  <si>
    <t>m3/month</t>
  </si>
  <si>
    <t>kWh/month</t>
  </si>
  <si>
    <t>WATER</t>
  </si>
  <si>
    <t>FUEL</t>
  </si>
  <si>
    <t>GAS</t>
  </si>
  <si>
    <t>ELECTRICITY</t>
  </si>
  <si>
    <r>
      <rPr>
        <u/>
        <sz val="11"/>
        <color theme="1"/>
        <rFont val="Calibri"/>
        <family val="2"/>
        <scheme val="minor"/>
      </rPr>
      <t xml:space="preserve">Instructions: </t>
    </r>
    <r>
      <rPr>
        <sz val="11"/>
        <color theme="1"/>
        <rFont val="Calibri"/>
        <family val="2"/>
        <charset val="204"/>
        <scheme val="minor"/>
      </rPr>
      <t xml:space="preserve">
In this worksheet data from energy meters, including bills, should be entered.
The data entered here will be read into other worksheets for analysis purposes. 
Include each energy source such as electricity, gas, oil, water, etc. 
Include both total monthly usage and cost for each. Try to ensure that for fuels it is usage rather than deliveries.</t>
    </r>
  </si>
  <si>
    <t>Data</t>
  </si>
  <si>
    <t>Energy Management System Tools</t>
  </si>
  <si>
    <t>Water: Actual consumption VS Target consumption</t>
  </si>
  <si>
    <t>Fuel: Actual consumption VS Target consumption</t>
  </si>
  <si>
    <t>Gas: Actual consumption VS Target consumption</t>
  </si>
  <si>
    <t>Electricity: Actual consumption VS Target consumption</t>
  </si>
  <si>
    <t>Water: Annualised consumption, cost and budget</t>
  </si>
  <si>
    <t>Fuel: Annualised consumption, cost and budget</t>
  </si>
  <si>
    <t>Gas: Annualised consumption, cost and budget</t>
  </si>
  <si>
    <t>Electricity: Annualised consumption, cost and budget</t>
  </si>
  <si>
    <t>Water: Unit price</t>
  </si>
  <si>
    <t>Fuel: Unit price</t>
  </si>
  <si>
    <t>Gas: Unit price</t>
  </si>
  <si>
    <t>Electricity: Unit price</t>
  </si>
  <si>
    <r>
      <t>Water: Montly consumption (m</t>
    </r>
    <r>
      <rPr>
        <b/>
        <vertAlign val="superscript"/>
        <sz val="11"/>
        <color theme="1"/>
        <rFont val="Calibri"/>
        <family val="2"/>
        <scheme val="minor"/>
      </rPr>
      <t>3</t>
    </r>
    <r>
      <rPr>
        <b/>
        <sz val="11"/>
        <color theme="1"/>
        <rFont val="Calibri"/>
        <family val="2"/>
        <scheme val="minor"/>
      </rPr>
      <t>)</t>
    </r>
  </si>
  <si>
    <t>Fuel: Montly consumption (kWh)</t>
  </si>
  <si>
    <t>Gas: Montly consumption (kWh)</t>
  </si>
  <si>
    <t>Electricity: Montly consumption (kWh)</t>
  </si>
  <si>
    <t>(Annualised)</t>
  </si>
  <si>
    <t>Target kWh</t>
  </si>
  <si>
    <t>Average unit price</t>
  </si>
  <si>
    <t>Budget</t>
  </si>
  <si>
    <t>Cost</t>
  </si>
  <si>
    <t xml:space="preserve">kWh </t>
  </si>
  <si>
    <r>
      <rPr>
        <u/>
        <sz val="11"/>
        <color theme="1"/>
        <rFont val="Calibri"/>
        <family val="2"/>
        <scheme val="minor"/>
      </rPr>
      <t xml:space="preserve">Instructions: 
</t>
    </r>
    <r>
      <rPr>
        <sz val="11"/>
        <color theme="1"/>
        <rFont val="Calibri"/>
        <family val="2"/>
        <charset val="204"/>
        <scheme val="minor"/>
      </rPr>
      <t>In this worksheet data entered in the ER1 Data tab are displayed in the form of trends.  Possible trends related to the consumption of electricity are calculated and shown below.   
The User is free to modify  existing trends for electricity or add new ones, for electricity as well as for other energy sources.
The User shall read comments, where inserted, for further and more detailed instructions.</t>
    </r>
  </si>
  <si>
    <t>Trends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</si>
</sst>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 #,##0_-;\-* #,##0_-;_-* &quot;-&quot;??_-;_-@_-"/>
    <numFmt numFmtId="166" formatCode="0.000"/>
  </numFmts>
  <fonts count="14" x14ac:knownFonts="1">
    <font>
      <sz val="11"/>
      <color theme="1"/>
      <name val="Calibri"/>
      <family val="2"/>
      <charset val="204"/>
      <scheme val="minor"/>
    </font>
    <font>
      <sz val="11"/>
      <color theme="1"/>
      <name val="Calibri"/>
      <family val="2"/>
      <scheme val="minor"/>
    </font>
    <font>
      <sz val="10"/>
      <color theme="1"/>
      <name val="Calibri"/>
      <family val="2"/>
      <scheme val="minor"/>
    </font>
    <font>
      <sz val="10"/>
      <color theme="1"/>
      <name val="Arial"/>
      <family val="2"/>
    </font>
    <font>
      <sz val="10"/>
      <name val="Calibri"/>
      <family val="2"/>
      <scheme val="minor"/>
    </font>
    <font>
      <b/>
      <sz val="10"/>
      <color theme="1"/>
      <name val="Calibri"/>
      <family val="2"/>
      <scheme val="minor"/>
    </font>
    <font>
      <b/>
      <sz val="10"/>
      <color rgb="FFFF0000"/>
      <name val="Calibri"/>
      <family val="2"/>
      <scheme val="minor"/>
    </font>
    <font>
      <b/>
      <sz val="11"/>
      <color theme="1"/>
      <name val="Calibri"/>
      <family val="2"/>
      <scheme val="minor"/>
    </font>
    <font>
      <u/>
      <sz val="11"/>
      <color theme="1"/>
      <name val="Calibri"/>
      <family val="2"/>
      <scheme val="minor"/>
    </font>
    <font>
      <sz val="12"/>
      <color theme="1"/>
      <name val="Calibri"/>
      <family val="2"/>
      <scheme val="minor"/>
    </font>
    <font>
      <b/>
      <sz val="14"/>
      <color theme="1"/>
      <name val="Calibri"/>
      <family val="2"/>
      <scheme val="minor"/>
    </font>
    <font>
      <sz val="12"/>
      <color rgb="FFFF0000"/>
      <name val="Calibri"/>
      <family val="2"/>
      <scheme val="minor"/>
    </font>
    <font>
      <b/>
      <sz val="14"/>
      <color theme="0"/>
      <name val="Calibri"/>
      <family val="2"/>
      <scheme val="minor"/>
    </font>
    <font>
      <b/>
      <vertAlign val="superscript"/>
      <sz val="11"/>
      <color theme="1"/>
      <name val="Calibri"/>
      <family val="2"/>
      <scheme val="minor"/>
    </font>
  </fonts>
  <fills count="6">
    <fill>
      <patternFill patternType="none"/>
    </fill>
    <fill>
      <patternFill patternType="gray125"/>
    </fill>
    <fill>
      <patternFill patternType="solid">
        <fgColor rgb="FFD2ECB6"/>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5">
    <xf numFmtId="0" fontId="0" fillId="0" borderId="0"/>
    <xf numFmtId="0" fontId="1" fillId="0" borderId="0"/>
    <xf numFmtId="164" fontId="3" fillId="0" borderId="0" applyFont="0" applyFill="0" applyBorder="0" applyAlignment="0" applyProtection="0"/>
    <xf numFmtId="0" fontId="11" fillId="0" borderId="0" applyNumberFormat="0" applyFill="0" applyBorder="0" applyAlignment="0" applyProtection="0"/>
    <xf numFmtId="0" fontId="1" fillId="0" borderId="0"/>
  </cellStyleXfs>
  <cellXfs count="39">
    <xf numFmtId="0" fontId="0" fillId="0" borderId="0" xfId="0"/>
    <xf numFmtId="0" fontId="1" fillId="0" borderId="0" xfId="1"/>
    <xf numFmtId="0" fontId="2" fillId="2" borderId="1" xfId="1" applyFont="1" applyFill="1" applyBorder="1"/>
    <xf numFmtId="17" fontId="2" fillId="0" borderId="1" xfId="1" applyNumberFormat="1" applyFont="1" applyBorder="1"/>
    <xf numFmtId="0" fontId="2" fillId="0" borderId="0" xfId="1" applyFont="1"/>
    <xf numFmtId="165" fontId="2" fillId="2" borderId="1" xfId="2" applyNumberFormat="1" applyFont="1" applyFill="1" applyBorder="1"/>
    <xf numFmtId="165" fontId="2" fillId="2" borderId="1" xfId="2" applyNumberFormat="1" applyFont="1" applyFill="1" applyBorder="1" applyAlignment="1">
      <alignment horizontal="center"/>
    </xf>
    <xf numFmtId="1" fontId="2" fillId="2" borderId="1" xfId="1" applyNumberFormat="1" applyFont="1" applyFill="1" applyBorder="1"/>
    <xf numFmtId="165" fontId="4" fillId="2" borderId="1" xfId="2" applyNumberFormat="1" applyFont="1" applyFill="1" applyBorder="1"/>
    <xf numFmtId="165" fontId="4" fillId="2" borderId="1" xfId="2" quotePrefix="1" applyNumberFormat="1" applyFont="1" applyFill="1" applyBorder="1" applyAlignment="1">
      <alignment horizontal="right"/>
    </xf>
    <xf numFmtId="0" fontId="5" fillId="3" borderId="1" xfId="1" applyFont="1" applyFill="1" applyBorder="1" applyAlignment="1">
      <alignment horizontal="center" vertical="center" wrapText="1"/>
    </xf>
    <xf numFmtId="0" fontId="7" fillId="3" borderId="1" xfId="1" applyFont="1" applyFill="1" applyBorder="1" applyAlignment="1">
      <alignment horizontal="center"/>
    </xf>
    <xf numFmtId="0" fontId="7" fillId="3" borderId="1" xfId="1" applyFont="1" applyFill="1" applyBorder="1" applyAlignment="1">
      <alignment horizontal="center"/>
    </xf>
    <xf numFmtId="0" fontId="7" fillId="3" borderId="1" xfId="1" applyFont="1" applyFill="1" applyBorder="1" applyAlignment="1">
      <alignment horizontal="center" wrapText="1"/>
    </xf>
    <xf numFmtId="0" fontId="1" fillId="0" borderId="0" xfId="1" applyAlignment="1">
      <alignment horizontal="left" vertical="top" wrapText="1"/>
    </xf>
    <xf numFmtId="0" fontId="1" fillId="0" borderId="0" xfId="1" applyAlignment="1">
      <alignment horizontal="left" vertical="top" wrapText="1"/>
    </xf>
    <xf numFmtId="0" fontId="1" fillId="0" borderId="0" xfId="1" applyAlignment="1"/>
    <xf numFmtId="0" fontId="9" fillId="4" borderId="0" xfId="1" applyFont="1" applyFill="1" applyAlignment="1">
      <alignment vertical="center"/>
    </xf>
    <xf numFmtId="0" fontId="10" fillId="4" borderId="0" xfId="1" applyFont="1" applyFill="1" applyAlignment="1">
      <alignment vertical="center"/>
    </xf>
    <xf numFmtId="0" fontId="12" fillId="3" borderId="0" xfId="3" applyFont="1" applyFill="1" applyAlignment="1">
      <alignment horizontal="center" vertical="center" wrapText="1"/>
    </xf>
    <xf numFmtId="0" fontId="1" fillId="3" borderId="0" xfId="1" applyFill="1"/>
    <xf numFmtId="0" fontId="1" fillId="3" borderId="0" xfId="1" applyFill="1" applyAlignment="1"/>
    <xf numFmtId="0" fontId="1" fillId="5" borderId="0" xfId="1" applyFill="1"/>
    <xf numFmtId="0" fontId="7" fillId="5" borderId="0" xfId="1" applyFont="1" applyFill="1"/>
    <xf numFmtId="165" fontId="4" fillId="0" borderId="0" xfId="2" applyNumberFormat="1" applyFont="1" applyFill="1" applyBorder="1"/>
    <xf numFmtId="166" fontId="2" fillId="0" borderId="0" xfId="2" applyNumberFormat="1" applyFont="1" applyFill="1" applyBorder="1" applyAlignment="1">
      <alignment horizontal="right"/>
    </xf>
    <xf numFmtId="0" fontId="2" fillId="0" borderId="0" xfId="1" applyFont="1" applyFill="1" applyBorder="1"/>
    <xf numFmtId="17" fontId="2" fillId="0" borderId="0" xfId="1" applyNumberFormat="1" applyFont="1" applyBorder="1"/>
    <xf numFmtId="164" fontId="4" fillId="0" borderId="1" xfId="2" applyNumberFormat="1" applyFont="1" applyFill="1" applyBorder="1"/>
    <xf numFmtId="166" fontId="2" fillId="0" borderId="1" xfId="2" applyNumberFormat="1" applyFont="1" applyFill="1" applyBorder="1" applyAlignment="1">
      <alignment horizontal="right"/>
    </xf>
    <xf numFmtId="0" fontId="2" fillId="0" borderId="1" xfId="1" applyFont="1" applyFill="1" applyBorder="1"/>
    <xf numFmtId="165" fontId="4" fillId="0" borderId="1" xfId="2" applyNumberFormat="1" applyFont="1" applyFill="1" applyBorder="1"/>
    <xf numFmtId="165" fontId="4" fillId="0" borderId="1" xfId="2" quotePrefix="1" applyNumberFormat="1" applyFont="1" applyFill="1" applyBorder="1" applyAlignment="1">
      <alignment horizontal="right"/>
    </xf>
    <xf numFmtId="9" fontId="7" fillId="2" borderId="2"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2" xfId="4"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3" xfId="1" applyFont="1" applyFill="1" applyBorder="1" applyAlignment="1">
      <alignment horizontal="center"/>
    </xf>
  </cellXfs>
  <cellStyles count="5">
    <cellStyle name="Comma 2" xfId="2"/>
    <cellStyle name="Normal 2 2" xfId="4"/>
    <cellStyle name="Обычный" xfId="0" builtinId="0"/>
    <cellStyle name="Обычный 2" xfId="1"/>
    <cellStyle name="Текст предупреждени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27691623646954899"/>
          <c:y val="0.107777777777778"/>
          <c:w val="0.52415746006566899"/>
          <c:h val="0.59489658792650901"/>
        </c:manualLayout>
      </c:layout>
      <c:lineChart>
        <c:grouping val="standard"/>
        <c:varyColors val="0"/>
        <c:ser>
          <c:idx val="0"/>
          <c:order val="0"/>
          <c:spPr>
            <a:ln w="28575">
              <a:solidFill>
                <a:schemeClr val="accent4">
                  <a:lumMod val="50000"/>
                </a:schemeClr>
              </a:solidFill>
            </a:ln>
          </c:spPr>
          <c:marker>
            <c:symbol val="none"/>
          </c:marker>
          <c:cat>
            <c:numRef>
              <c:f>'ER2 Trends'!$B$13:$B$48</c:f>
              <c:numCache>
                <c:formatCode>mmm\-yy</c:formatCode>
                <c:ptCount val="36"/>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numCache>
            </c:numRef>
          </c:cat>
          <c:val>
            <c:numRef>
              <c:f>'ER2 Trends'!$F$13:$F$48</c:f>
              <c:numCache>
                <c:formatCode>0.000</c:formatCode>
                <c:ptCount val="36"/>
                <c:pt idx="0">
                  <c:v>0.11399288406430258</c:v>
                </c:pt>
                <c:pt idx="1">
                  <c:v>0.11470786202600766</c:v>
                </c:pt>
                <c:pt idx="2">
                  <c:v>0.11383124789513226</c:v>
                </c:pt>
                <c:pt idx="3">
                  <c:v>0.11423875310833344</c:v>
                </c:pt>
                <c:pt idx="4">
                  <c:v>0.11424756955517297</c:v>
                </c:pt>
                <c:pt idx="5">
                  <c:v>0.11307506053268765</c:v>
                </c:pt>
                <c:pt idx="6">
                  <c:v>0.11441134150282735</c:v>
                </c:pt>
                <c:pt idx="7">
                  <c:v>0.11456644014177041</c:v>
                </c:pt>
                <c:pt idx="8">
                  <c:v>0.11478593289855088</c:v>
                </c:pt>
                <c:pt idx="9">
                  <c:v>0.11463799993804021</c:v>
                </c:pt>
                <c:pt idx="10">
                  <c:v>0.11713306360979996</c:v>
                </c:pt>
                <c:pt idx="11">
                  <c:v>0.11690753236632839</c:v>
                </c:pt>
                <c:pt idx="12">
                  <c:v>0.11526080871340094</c:v>
                </c:pt>
                <c:pt idx="13">
                  <c:v>0.11991130632941552</c:v>
                </c:pt>
                <c:pt idx="14">
                  <c:v>0.11909338630212839</c:v>
                </c:pt>
                <c:pt idx="15">
                  <c:v>0.13593199555648186</c:v>
                </c:pt>
                <c:pt idx="16">
                  <c:v>0.13572975194746706</c:v>
                </c:pt>
                <c:pt idx="17">
                  <c:v>0.13678455181997526</c:v>
                </c:pt>
                <c:pt idx="18">
                  <c:v>0.15866070754269404</c:v>
                </c:pt>
                <c:pt idx="19">
                  <c:v>0.15965390117203276</c:v>
                </c:pt>
                <c:pt idx="20">
                  <c:v>0.16097090456896268</c:v>
                </c:pt>
                <c:pt idx="21">
                  <c:v>0.16165136809177716</c:v>
                </c:pt>
                <c:pt idx="22">
                  <c:v>0.1622032105749126</c:v>
                </c:pt>
                <c:pt idx="23">
                  <c:v>0.16196365688993891</c:v>
                </c:pt>
                <c:pt idx="24">
                  <c:v>0.1224216754485036</c:v>
                </c:pt>
                <c:pt idx="25">
                  <c:v>0.12371206340743747</c:v>
                </c:pt>
                <c:pt idx="26">
                  <c:v>0.12258405665485828</c:v>
                </c:pt>
                <c:pt idx="27">
                  <c:v>7.1025809559396205E-2</c:v>
                </c:pt>
                <c:pt idx="28">
                  <c:v>6.1979189371355374E-2</c:v>
                </c:pt>
                <c:pt idx="29">
                  <c:v>6.2912432425227621E-2</c:v>
                </c:pt>
              </c:numCache>
            </c:numRef>
          </c:val>
          <c:smooth val="0"/>
          <c:extLst>
            <c:ext xmlns:c16="http://schemas.microsoft.com/office/drawing/2014/chart" uri="{C3380CC4-5D6E-409C-BE32-E72D297353CC}">
              <c16:uniqueId val="{00000000-2209-4C24-89F4-E6576DE113CF}"/>
            </c:ext>
          </c:extLst>
        </c:ser>
        <c:dLbls>
          <c:showLegendKey val="0"/>
          <c:showVal val="0"/>
          <c:showCatName val="0"/>
          <c:showSerName val="0"/>
          <c:showPercent val="0"/>
          <c:showBubbleSize val="0"/>
        </c:dLbls>
        <c:smooth val="0"/>
        <c:axId val="1945015712"/>
        <c:axId val="1945018032"/>
      </c:lineChart>
      <c:dateAx>
        <c:axId val="1945015712"/>
        <c:scaling>
          <c:orientation val="minMax"/>
        </c:scaling>
        <c:delete val="0"/>
        <c:axPos val="b"/>
        <c:numFmt formatCode="mmm\-yy" sourceLinked="1"/>
        <c:majorTickMark val="out"/>
        <c:minorTickMark val="none"/>
        <c:tickLblPos val="nextTo"/>
        <c:txPr>
          <a:bodyPr/>
          <a:lstStyle/>
          <a:p>
            <a:pPr>
              <a:defRPr lang="en-US"/>
            </a:pPr>
            <a:endParaRPr lang="ru-RU"/>
          </a:p>
        </c:txPr>
        <c:crossAx val="1945018032"/>
        <c:crosses val="autoZero"/>
        <c:auto val="1"/>
        <c:lblOffset val="100"/>
        <c:baseTimeUnit val="months"/>
      </c:dateAx>
      <c:valAx>
        <c:axId val="1945018032"/>
        <c:scaling>
          <c:orientation val="minMax"/>
        </c:scaling>
        <c:delete val="0"/>
        <c:axPos val="l"/>
        <c:majorGridlines/>
        <c:title>
          <c:tx>
            <c:rich>
              <a:bodyPr rot="-5400000" vert="horz"/>
              <a:lstStyle/>
              <a:p>
                <a:pPr>
                  <a:defRPr/>
                </a:pPr>
                <a:r>
                  <a:rPr lang="es-ES" b="0"/>
                  <a:t>Euro</a:t>
                </a:r>
              </a:p>
            </c:rich>
          </c:tx>
          <c:layout/>
          <c:overlay val="0"/>
        </c:title>
        <c:numFmt formatCode="0.000" sourceLinked="1"/>
        <c:majorTickMark val="none"/>
        <c:minorTickMark val="none"/>
        <c:tickLblPos val="nextTo"/>
        <c:txPr>
          <a:bodyPr/>
          <a:lstStyle/>
          <a:p>
            <a:pPr>
              <a:defRPr lang="en-US"/>
            </a:pPr>
            <a:endParaRPr lang="ru-RU"/>
          </a:p>
        </c:txPr>
        <c:crossAx val="1945015712"/>
        <c:crosses val="autoZero"/>
        <c:crossBetween val="between"/>
      </c:valAx>
    </c:plotArea>
    <c:plotVisOnly val="1"/>
    <c:dispBlanksAs val="gap"/>
    <c:showDLblsOverMax val="0"/>
  </c:chart>
  <c:spPr>
    <a:noFill/>
    <a:ln>
      <a:noFill/>
    </a:ln>
  </c:spPr>
  <c:printSettings>
    <c:headerFooter/>
    <c:pageMargins b="1" l="0.750000000000002" r="0.750000000000002"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872503225232398"/>
          <c:y val="0.102576902887139"/>
          <c:w val="0.52397544374749805"/>
          <c:h val="0.595914960629921"/>
        </c:manualLayout>
      </c:layout>
      <c:lineChart>
        <c:grouping val="standard"/>
        <c:varyColors val="0"/>
        <c:ser>
          <c:idx val="0"/>
          <c:order val="0"/>
          <c:spPr>
            <a:ln>
              <a:solidFill>
                <a:srgbClr val="00B0F0"/>
              </a:solidFill>
            </a:ln>
          </c:spPr>
          <c:marker>
            <c:symbol val="none"/>
          </c:marker>
          <c:cat>
            <c:numRef>
              <c:f>'ER1 Data'!$B$12:$B$47</c:f>
              <c:numCache>
                <c:formatCode>mmm\-yy</c:formatCode>
                <c:ptCount val="36"/>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numCache>
            </c:numRef>
          </c:cat>
          <c:val>
            <c:numRef>
              <c:f>'ER1 Data'!$I$12:$I$47</c:f>
              <c:numCache>
                <c:formatCode>General</c:formatCode>
                <c:ptCount val="36"/>
              </c:numCache>
            </c:numRef>
          </c:val>
          <c:smooth val="0"/>
          <c:extLst>
            <c:ext xmlns:c16="http://schemas.microsoft.com/office/drawing/2014/chart" uri="{C3380CC4-5D6E-409C-BE32-E72D297353CC}">
              <c16:uniqueId val="{00000000-8F3F-4BE7-9B92-66DBCD89D14C}"/>
            </c:ext>
          </c:extLst>
        </c:ser>
        <c:dLbls>
          <c:showLegendKey val="0"/>
          <c:showVal val="0"/>
          <c:showCatName val="0"/>
          <c:showSerName val="0"/>
          <c:showPercent val="0"/>
          <c:showBubbleSize val="0"/>
        </c:dLbls>
        <c:smooth val="0"/>
        <c:axId val="1944737760"/>
        <c:axId val="1944740080"/>
      </c:lineChart>
      <c:dateAx>
        <c:axId val="1944737760"/>
        <c:scaling>
          <c:orientation val="minMax"/>
        </c:scaling>
        <c:delete val="0"/>
        <c:axPos val="b"/>
        <c:numFmt formatCode="mmm\-yy" sourceLinked="1"/>
        <c:majorTickMark val="out"/>
        <c:minorTickMark val="none"/>
        <c:tickLblPos val="nextTo"/>
        <c:txPr>
          <a:bodyPr rot="-5400000" vert="horz"/>
          <a:lstStyle/>
          <a:p>
            <a:pPr>
              <a:defRPr/>
            </a:pPr>
            <a:endParaRPr lang="ru-RU"/>
          </a:p>
        </c:txPr>
        <c:crossAx val="1944740080"/>
        <c:crosses val="autoZero"/>
        <c:auto val="1"/>
        <c:lblOffset val="100"/>
        <c:baseTimeUnit val="months"/>
        <c:majorUnit val="3"/>
        <c:majorTimeUnit val="months"/>
      </c:dateAx>
      <c:valAx>
        <c:axId val="1944740080"/>
        <c:scaling>
          <c:orientation val="minMax"/>
        </c:scaling>
        <c:delete val="0"/>
        <c:axPos val="l"/>
        <c:majorGridlines/>
        <c:title>
          <c:tx>
            <c:rich>
              <a:bodyPr rot="-5400000" vert="horz"/>
              <a:lstStyle/>
              <a:p>
                <a:pPr>
                  <a:defRPr/>
                </a:pPr>
                <a:r>
                  <a:rPr lang="es-ES" b="0"/>
                  <a:t>m3 per month</a:t>
                </a:r>
              </a:p>
            </c:rich>
          </c:tx>
          <c:layout/>
          <c:overlay val="0"/>
        </c:title>
        <c:numFmt formatCode="General" sourceLinked="1"/>
        <c:majorTickMark val="none"/>
        <c:minorTickMark val="none"/>
        <c:tickLblPos val="nextTo"/>
        <c:crossAx val="1944737760"/>
        <c:crosses val="autoZero"/>
        <c:crossBetween val="between"/>
      </c:valAx>
    </c:plotArea>
    <c:plotVisOnly val="1"/>
    <c:dispBlanksAs val="gap"/>
    <c:showDLblsOverMax val="0"/>
  </c:chart>
  <c:spPr>
    <a:noFill/>
    <a:ln>
      <a:noFill/>
    </a:ln>
  </c:spPr>
  <c:printSettings>
    <c:headerFooter/>
    <c:pageMargins b="0.750000000000001" l="0.70000000000000095" r="0.70000000000000095" t="0.750000000000001"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872503225232398"/>
          <c:y val="9.0455738487234497E-2"/>
          <c:w val="0.52397544374749805"/>
          <c:h val="0.61002414698162699"/>
        </c:manualLayout>
      </c:layout>
      <c:lineChart>
        <c:grouping val="standard"/>
        <c:varyColors val="0"/>
        <c:ser>
          <c:idx val="1"/>
          <c:order val="0"/>
          <c:spPr>
            <a:ln>
              <a:solidFill>
                <a:schemeClr val="accent3">
                  <a:lumMod val="75000"/>
                </a:schemeClr>
              </a:solidFill>
            </a:ln>
          </c:spPr>
          <c:marker>
            <c:symbol val="none"/>
          </c:marker>
          <c:cat>
            <c:numRef>
              <c:f>'ER2 Trends'!$B$24:$B$48</c:f>
              <c:numCache>
                <c:formatCode>mmm\-yy</c:formatCode>
                <c:ptCount val="25"/>
                <c:pt idx="0">
                  <c:v>40513</c:v>
                </c:pt>
                <c:pt idx="1">
                  <c:v>40544</c:v>
                </c:pt>
                <c:pt idx="2">
                  <c:v>40575</c:v>
                </c:pt>
                <c:pt idx="3">
                  <c:v>40603</c:v>
                </c:pt>
                <c:pt idx="4">
                  <c:v>40634</c:v>
                </c:pt>
                <c:pt idx="5">
                  <c:v>40664</c:v>
                </c:pt>
                <c:pt idx="6">
                  <c:v>40695</c:v>
                </c:pt>
                <c:pt idx="7">
                  <c:v>40725</c:v>
                </c:pt>
                <c:pt idx="8">
                  <c:v>40756</c:v>
                </c:pt>
                <c:pt idx="9">
                  <c:v>40787</c:v>
                </c:pt>
                <c:pt idx="10">
                  <c:v>40817</c:v>
                </c:pt>
                <c:pt idx="11">
                  <c:v>40848</c:v>
                </c:pt>
                <c:pt idx="12">
                  <c:v>40878</c:v>
                </c:pt>
                <c:pt idx="13">
                  <c:v>40909</c:v>
                </c:pt>
                <c:pt idx="14">
                  <c:v>40940</c:v>
                </c:pt>
                <c:pt idx="15">
                  <c:v>40969</c:v>
                </c:pt>
                <c:pt idx="16">
                  <c:v>41000</c:v>
                </c:pt>
                <c:pt idx="17">
                  <c:v>41030</c:v>
                </c:pt>
                <c:pt idx="18">
                  <c:v>41061</c:v>
                </c:pt>
                <c:pt idx="19">
                  <c:v>41091</c:v>
                </c:pt>
                <c:pt idx="20">
                  <c:v>41122</c:v>
                </c:pt>
                <c:pt idx="21">
                  <c:v>41153</c:v>
                </c:pt>
                <c:pt idx="22">
                  <c:v>41183</c:v>
                </c:pt>
                <c:pt idx="23">
                  <c:v>41214</c:v>
                </c:pt>
                <c:pt idx="24">
                  <c:v>41244</c:v>
                </c:pt>
              </c:numCache>
            </c:numRef>
          </c:cat>
          <c:val>
            <c:numRef>
              <c:f>'ER2 Trends'!$AE$24:$AE$48</c:f>
              <c:numCache>
                <c:formatCode>General</c:formatCode>
                <c:ptCount val="25"/>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5F42-4686-B275-008282A3342D}"/>
            </c:ext>
          </c:extLst>
        </c:ser>
        <c:ser>
          <c:idx val="0"/>
          <c:order val="1"/>
          <c:spPr>
            <a:ln>
              <a:solidFill>
                <a:srgbClr val="00B0F0"/>
              </a:solidFill>
            </a:ln>
          </c:spPr>
          <c:marker>
            <c:symbol val="none"/>
          </c:marker>
          <c:val>
            <c:numRef>
              <c:f>'ER2 Trends'!$AA$24:$AA$48</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5F42-4686-B275-008282A3342D}"/>
            </c:ext>
          </c:extLst>
        </c:ser>
        <c:dLbls>
          <c:showLegendKey val="0"/>
          <c:showVal val="0"/>
          <c:showCatName val="0"/>
          <c:showSerName val="0"/>
          <c:showPercent val="0"/>
          <c:showBubbleSize val="0"/>
        </c:dLbls>
        <c:smooth val="0"/>
        <c:axId val="1944689376"/>
        <c:axId val="1944691696"/>
      </c:lineChart>
      <c:dateAx>
        <c:axId val="1944689376"/>
        <c:scaling>
          <c:orientation val="minMax"/>
        </c:scaling>
        <c:delete val="0"/>
        <c:axPos val="b"/>
        <c:numFmt formatCode="mmm\-yy" sourceLinked="1"/>
        <c:majorTickMark val="out"/>
        <c:minorTickMark val="none"/>
        <c:tickLblPos val="nextTo"/>
        <c:txPr>
          <a:bodyPr rot="-5400000" vert="horz"/>
          <a:lstStyle/>
          <a:p>
            <a:pPr>
              <a:defRPr/>
            </a:pPr>
            <a:endParaRPr lang="ru-RU"/>
          </a:p>
        </c:txPr>
        <c:crossAx val="1944691696"/>
        <c:crosses val="autoZero"/>
        <c:auto val="1"/>
        <c:lblOffset val="100"/>
        <c:baseTimeUnit val="months"/>
      </c:dateAx>
      <c:valAx>
        <c:axId val="1944691696"/>
        <c:scaling>
          <c:orientation val="minMax"/>
        </c:scaling>
        <c:delete val="0"/>
        <c:axPos val="l"/>
        <c:majorGridlines/>
        <c:title>
          <c:tx>
            <c:rich>
              <a:bodyPr rot="-5400000" vert="horz"/>
              <a:lstStyle/>
              <a:p>
                <a:pPr>
                  <a:defRPr/>
                </a:pPr>
                <a:r>
                  <a:rPr lang="es-ES" b="0"/>
                  <a:t>m3</a:t>
                </a:r>
                <a:r>
                  <a:rPr lang="es-ES" b="0" baseline="0"/>
                  <a:t> per year</a:t>
                </a:r>
                <a:endParaRPr lang="es-ES" b="0"/>
              </a:p>
            </c:rich>
          </c:tx>
          <c:layout/>
          <c:overlay val="0"/>
        </c:title>
        <c:numFmt formatCode="General" sourceLinked="1"/>
        <c:majorTickMark val="none"/>
        <c:minorTickMark val="none"/>
        <c:tickLblPos val="nextTo"/>
        <c:crossAx val="1944689376"/>
        <c:crosses val="autoZero"/>
        <c:crossBetween val="between"/>
      </c:valAx>
    </c:plotArea>
    <c:plotVisOnly val="1"/>
    <c:dispBlanksAs val="gap"/>
    <c:showDLblsOverMax val="0"/>
  </c:chart>
  <c:spPr>
    <a:noFill/>
    <a:ln>
      <a:noFill/>
    </a:ln>
  </c:spPr>
  <c:printSettings>
    <c:headerFooter/>
    <c:pageMargins b="0.750000000000001" l="0.70000000000000095" r="0.70000000000000095" t="0.750000000000001"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27691623646954899"/>
          <c:y val="0.107777777777778"/>
          <c:w val="0.52415746006566799"/>
          <c:h val="0.59489658792650901"/>
        </c:manualLayout>
      </c:layout>
      <c:lineChart>
        <c:grouping val="standard"/>
        <c:varyColors val="0"/>
        <c:ser>
          <c:idx val="0"/>
          <c:order val="0"/>
          <c:spPr>
            <a:ln w="28575">
              <a:solidFill>
                <a:schemeClr val="tx1"/>
              </a:solidFill>
            </a:ln>
          </c:spPr>
          <c:marker>
            <c:symbol val="none"/>
          </c:marker>
          <c:cat>
            <c:numRef>
              <c:f>'ER2 Trends'!$J$13:$J$48</c:f>
              <c:numCache>
                <c:formatCode>mmm\-yy</c:formatCode>
                <c:ptCount val="36"/>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numCache>
            </c:numRef>
          </c:cat>
          <c:val>
            <c:numRef>
              <c:f>'ER2 Trends'!$V$13:$V$48</c:f>
              <c:numCache>
                <c:formatCode>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0-323E-4159-AF8D-1668EF97129A}"/>
            </c:ext>
          </c:extLst>
        </c:ser>
        <c:dLbls>
          <c:showLegendKey val="0"/>
          <c:showVal val="0"/>
          <c:showCatName val="0"/>
          <c:showSerName val="0"/>
          <c:showPercent val="0"/>
          <c:showBubbleSize val="0"/>
        </c:dLbls>
        <c:smooth val="0"/>
        <c:axId val="1944677712"/>
        <c:axId val="1944680032"/>
      </c:lineChart>
      <c:dateAx>
        <c:axId val="1944677712"/>
        <c:scaling>
          <c:orientation val="minMax"/>
        </c:scaling>
        <c:delete val="0"/>
        <c:axPos val="b"/>
        <c:numFmt formatCode="mmm\-yy" sourceLinked="1"/>
        <c:majorTickMark val="out"/>
        <c:minorTickMark val="none"/>
        <c:tickLblPos val="nextTo"/>
        <c:txPr>
          <a:bodyPr/>
          <a:lstStyle/>
          <a:p>
            <a:pPr>
              <a:defRPr lang="en-US"/>
            </a:pPr>
            <a:endParaRPr lang="ru-RU"/>
          </a:p>
        </c:txPr>
        <c:crossAx val="1944680032"/>
        <c:crosses val="autoZero"/>
        <c:auto val="1"/>
        <c:lblOffset val="100"/>
        <c:baseTimeUnit val="months"/>
      </c:dateAx>
      <c:valAx>
        <c:axId val="1944680032"/>
        <c:scaling>
          <c:orientation val="minMax"/>
        </c:scaling>
        <c:delete val="0"/>
        <c:axPos val="l"/>
        <c:majorGridlines/>
        <c:title>
          <c:tx>
            <c:rich>
              <a:bodyPr rot="-5400000" vert="horz"/>
              <a:lstStyle/>
              <a:p>
                <a:pPr>
                  <a:defRPr/>
                </a:pPr>
                <a:r>
                  <a:rPr lang="es-ES" b="0"/>
                  <a:t>Euro</a:t>
                </a:r>
              </a:p>
            </c:rich>
          </c:tx>
          <c:layout/>
          <c:overlay val="0"/>
        </c:title>
        <c:numFmt formatCode="0.000" sourceLinked="1"/>
        <c:majorTickMark val="none"/>
        <c:minorTickMark val="none"/>
        <c:tickLblPos val="nextTo"/>
        <c:txPr>
          <a:bodyPr/>
          <a:lstStyle/>
          <a:p>
            <a:pPr>
              <a:defRPr lang="en-US"/>
            </a:pPr>
            <a:endParaRPr lang="ru-RU"/>
          </a:p>
        </c:txPr>
        <c:crossAx val="1944677712"/>
        <c:crosses val="autoZero"/>
        <c:crossBetween val="between"/>
      </c:valAx>
    </c:plotArea>
    <c:plotVisOnly val="1"/>
    <c:dispBlanksAs val="gap"/>
    <c:showDLblsOverMax val="0"/>
  </c:chart>
  <c:spPr>
    <a:noFill/>
    <a:ln>
      <a:noFill/>
    </a:ln>
  </c:spPr>
  <c:printSettings>
    <c:headerFooter/>
    <c:pageMargins b="1" l="0.750000000000002" r="0.750000000000002"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888322434272"/>
          <c:y val="6.5378873095408505E-2"/>
          <c:w val="0.52233248810000399"/>
          <c:h val="0.57235313767597296"/>
        </c:manualLayout>
      </c:layout>
      <c:lineChart>
        <c:grouping val="standard"/>
        <c:varyColors val="0"/>
        <c:ser>
          <c:idx val="0"/>
          <c:order val="0"/>
          <c:tx>
            <c:v>kWh p.a.</c:v>
          </c:tx>
          <c:spPr>
            <a:ln>
              <a:solidFill>
                <a:schemeClr val="accent4">
                  <a:lumMod val="50000"/>
                </a:schemeClr>
              </a:solidFill>
            </a:ln>
          </c:spPr>
          <c:marker>
            <c:symbol val="none"/>
          </c:marker>
          <c:cat>
            <c:numRef>
              <c:f>'ER2 Trends'!$B$24:$B$48</c:f>
              <c:numCache>
                <c:formatCode>mmm\-yy</c:formatCode>
                <c:ptCount val="25"/>
                <c:pt idx="0">
                  <c:v>40513</c:v>
                </c:pt>
                <c:pt idx="1">
                  <c:v>40544</c:v>
                </c:pt>
                <c:pt idx="2">
                  <c:v>40575</c:v>
                </c:pt>
                <c:pt idx="3">
                  <c:v>40603</c:v>
                </c:pt>
                <c:pt idx="4">
                  <c:v>40634</c:v>
                </c:pt>
                <c:pt idx="5">
                  <c:v>40664</c:v>
                </c:pt>
                <c:pt idx="6">
                  <c:v>40695</c:v>
                </c:pt>
                <c:pt idx="7">
                  <c:v>40725</c:v>
                </c:pt>
                <c:pt idx="8">
                  <c:v>40756</c:v>
                </c:pt>
                <c:pt idx="9">
                  <c:v>40787</c:v>
                </c:pt>
                <c:pt idx="10">
                  <c:v>40817</c:v>
                </c:pt>
                <c:pt idx="11">
                  <c:v>40848</c:v>
                </c:pt>
                <c:pt idx="12">
                  <c:v>40878</c:v>
                </c:pt>
                <c:pt idx="13">
                  <c:v>40909</c:v>
                </c:pt>
                <c:pt idx="14">
                  <c:v>40940</c:v>
                </c:pt>
                <c:pt idx="15">
                  <c:v>40969</c:v>
                </c:pt>
                <c:pt idx="16">
                  <c:v>41000</c:v>
                </c:pt>
                <c:pt idx="17">
                  <c:v>41030</c:v>
                </c:pt>
                <c:pt idx="18">
                  <c:v>41061</c:v>
                </c:pt>
                <c:pt idx="19">
                  <c:v>41091</c:v>
                </c:pt>
                <c:pt idx="20">
                  <c:v>41122</c:v>
                </c:pt>
                <c:pt idx="21">
                  <c:v>41153</c:v>
                </c:pt>
                <c:pt idx="22">
                  <c:v>41183</c:v>
                </c:pt>
                <c:pt idx="23">
                  <c:v>41214</c:v>
                </c:pt>
                <c:pt idx="24">
                  <c:v>41244</c:v>
                </c:pt>
              </c:numCache>
            </c:numRef>
          </c:cat>
          <c:val>
            <c:numRef>
              <c:f>'ER2 Trends'!$C$24:$C$48</c:f>
              <c:numCache>
                <c:formatCode>General</c:formatCode>
                <c:ptCount val="25"/>
                <c:pt idx="0">
                  <c:v>12055154</c:v>
                </c:pt>
                <c:pt idx="1">
                  <c:v>12115809</c:v>
                </c:pt>
                <c:pt idx="2">
                  <c:v>12180598</c:v>
                </c:pt>
                <c:pt idx="3">
                  <c:v>12176127</c:v>
                </c:pt>
                <c:pt idx="4">
                  <c:v>12197777</c:v>
                </c:pt>
                <c:pt idx="5">
                  <c:v>12239506</c:v>
                </c:pt>
                <c:pt idx="6">
                  <c:v>12248502</c:v>
                </c:pt>
                <c:pt idx="7">
                  <c:v>12309734</c:v>
                </c:pt>
                <c:pt idx="8">
                  <c:v>12314223</c:v>
                </c:pt>
                <c:pt idx="9">
                  <c:v>12334520</c:v>
                </c:pt>
                <c:pt idx="10">
                  <c:v>12345653</c:v>
                </c:pt>
                <c:pt idx="11">
                  <c:v>12376868</c:v>
                </c:pt>
                <c:pt idx="12">
                  <c:v>12317632</c:v>
                </c:pt>
                <c:pt idx="13">
                  <c:v>12303722</c:v>
                </c:pt>
                <c:pt idx="14">
                  <c:v>12189415</c:v>
                </c:pt>
                <c:pt idx="15">
                  <c:v>12056737</c:v>
                </c:pt>
                <c:pt idx="16">
                  <c:v>11956839</c:v>
                </c:pt>
                <c:pt idx="17">
                  <c:v>11834516</c:v>
                </c:pt>
                <c:pt idx="18">
                  <c:v>11767659</c:v>
                </c:pt>
              </c:numCache>
            </c:numRef>
          </c:val>
          <c:smooth val="0"/>
          <c:extLst>
            <c:ext xmlns:c16="http://schemas.microsoft.com/office/drawing/2014/chart" uri="{C3380CC4-5D6E-409C-BE32-E72D297353CC}">
              <c16:uniqueId val="{00000000-5E5C-4AA7-8A93-B935A4D961E4}"/>
            </c:ext>
          </c:extLst>
        </c:ser>
        <c:dLbls>
          <c:showLegendKey val="0"/>
          <c:showVal val="0"/>
          <c:showCatName val="0"/>
          <c:showSerName val="0"/>
          <c:showPercent val="0"/>
          <c:showBubbleSize val="0"/>
        </c:dLbls>
        <c:marker val="1"/>
        <c:smooth val="0"/>
        <c:axId val="1944670512"/>
        <c:axId val="1944662432"/>
      </c:lineChart>
      <c:lineChart>
        <c:grouping val="standard"/>
        <c:varyColors val="0"/>
        <c:ser>
          <c:idx val="1"/>
          <c:order val="1"/>
          <c:tx>
            <c:v>Cost p.a.</c:v>
          </c:tx>
          <c:spPr>
            <a:ln>
              <a:solidFill>
                <a:srgbClr val="376092"/>
              </a:solidFill>
            </a:ln>
          </c:spPr>
          <c:marker>
            <c:symbol val="none"/>
          </c:marker>
          <c:cat>
            <c:numRef>
              <c:f>'ER2 Trends'!$B$24:$B$48</c:f>
              <c:numCache>
                <c:formatCode>mmm\-yy</c:formatCode>
                <c:ptCount val="25"/>
                <c:pt idx="0">
                  <c:v>40513</c:v>
                </c:pt>
                <c:pt idx="1">
                  <c:v>40544</c:v>
                </c:pt>
                <c:pt idx="2">
                  <c:v>40575</c:v>
                </c:pt>
                <c:pt idx="3">
                  <c:v>40603</c:v>
                </c:pt>
                <c:pt idx="4">
                  <c:v>40634</c:v>
                </c:pt>
                <c:pt idx="5">
                  <c:v>40664</c:v>
                </c:pt>
                <c:pt idx="6">
                  <c:v>40695</c:v>
                </c:pt>
                <c:pt idx="7">
                  <c:v>40725</c:v>
                </c:pt>
                <c:pt idx="8">
                  <c:v>40756</c:v>
                </c:pt>
                <c:pt idx="9">
                  <c:v>40787</c:v>
                </c:pt>
                <c:pt idx="10">
                  <c:v>40817</c:v>
                </c:pt>
                <c:pt idx="11">
                  <c:v>40848</c:v>
                </c:pt>
                <c:pt idx="12">
                  <c:v>40878</c:v>
                </c:pt>
                <c:pt idx="13">
                  <c:v>40909</c:v>
                </c:pt>
                <c:pt idx="14">
                  <c:v>40940</c:v>
                </c:pt>
                <c:pt idx="15">
                  <c:v>40969</c:v>
                </c:pt>
                <c:pt idx="16">
                  <c:v>41000</c:v>
                </c:pt>
                <c:pt idx="17">
                  <c:v>41030</c:v>
                </c:pt>
                <c:pt idx="18">
                  <c:v>41061</c:v>
                </c:pt>
                <c:pt idx="19">
                  <c:v>41091</c:v>
                </c:pt>
                <c:pt idx="20">
                  <c:v>41122</c:v>
                </c:pt>
                <c:pt idx="21">
                  <c:v>41153</c:v>
                </c:pt>
                <c:pt idx="22">
                  <c:v>41183</c:v>
                </c:pt>
                <c:pt idx="23">
                  <c:v>41214</c:v>
                </c:pt>
                <c:pt idx="24">
                  <c:v>41244</c:v>
                </c:pt>
              </c:numCache>
            </c:numRef>
          </c:cat>
          <c:val>
            <c:numRef>
              <c:f>'ER2 Trends'!$D$24:$D$48</c:f>
              <c:numCache>
                <c:formatCode>General</c:formatCode>
                <c:ptCount val="25"/>
                <c:pt idx="0">
                  <c:v>1383112</c:v>
                </c:pt>
                <c:pt idx="1">
                  <c:v>1391473</c:v>
                </c:pt>
                <c:pt idx="2">
                  <c:v>1404321</c:v>
                </c:pt>
                <c:pt idx="3">
                  <c:v>1409476</c:v>
                </c:pt>
                <c:pt idx="4">
                  <c:v>1433391</c:v>
                </c:pt>
                <c:pt idx="5">
                  <c:v>1460005</c:v>
                </c:pt>
                <c:pt idx="6">
                  <c:v>1483953</c:v>
                </c:pt>
                <c:pt idx="7">
                  <c:v>1536660</c:v>
                </c:pt>
                <c:pt idx="8">
                  <c:v>1582499</c:v>
                </c:pt>
                <c:pt idx="9">
                  <c:v>1629694</c:v>
                </c:pt>
                <c:pt idx="10">
                  <c:v>1677020</c:v>
                </c:pt>
                <c:pt idx="11">
                  <c:v>1726999</c:v>
                </c:pt>
                <c:pt idx="12">
                  <c:v>1768285</c:v>
                </c:pt>
                <c:pt idx="13">
                  <c:v>1774753</c:v>
                </c:pt>
                <c:pt idx="14">
                  <c:v>1764568</c:v>
                </c:pt>
                <c:pt idx="15">
                  <c:v>1752061</c:v>
                </c:pt>
                <c:pt idx="16">
                  <c:v>1680812</c:v>
                </c:pt>
                <c:pt idx="17">
                  <c:v>1598229</c:v>
                </c:pt>
                <c:pt idx="18">
                  <c:v>1522577</c:v>
                </c:pt>
              </c:numCache>
            </c:numRef>
          </c:val>
          <c:smooth val="0"/>
          <c:extLst>
            <c:ext xmlns:c16="http://schemas.microsoft.com/office/drawing/2014/chart" uri="{C3380CC4-5D6E-409C-BE32-E72D297353CC}">
              <c16:uniqueId val="{00000001-5E5C-4AA7-8A93-B935A4D961E4}"/>
            </c:ext>
          </c:extLst>
        </c:ser>
        <c:ser>
          <c:idx val="2"/>
          <c:order val="2"/>
          <c:tx>
            <c:v>Budget p.a.</c:v>
          </c:tx>
          <c:spPr>
            <a:ln>
              <a:solidFill>
                <a:srgbClr val="FF0000"/>
              </a:solidFill>
            </a:ln>
          </c:spPr>
          <c:marker>
            <c:symbol val="none"/>
          </c:marker>
          <c:cat>
            <c:numRef>
              <c:f>'ER2 Trends'!$B$24:$B$48</c:f>
              <c:numCache>
                <c:formatCode>mmm\-yy</c:formatCode>
                <c:ptCount val="25"/>
                <c:pt idx="0">
                  <c:v>40513</c:v>
                </c:pt>
                <c:pt idx="1">
                  <c:v>40544</c:v>
                </c:pt>
                <c:pt idx="2">
                  <c:v>40575</c:v>
                </c:pt>
                <c:pt idx="3">
                  <c:v>40603</c:v>
                </c:pt>
                <c:pt idx="4">
                  <c:v>40634</c:v>
                </c:pt>
                <c:pt idx="5">
                  <c:v>40664</c:v>
                </c:pt>
                <c:pt idx="6">
                  <c:v>40695</c:v>
                </c:pt>
                <c:pt idx="7">
                  <c:v>40725</c:v>
                </c:pt>
                <c:pt idx="8">
                  <c:v>40756</c:v>
                </c:pt>
                <c:pt idx="9">
                  <c:v>40787</c:v>
                </c:pt>
                <c:pt idx="10">
                  <c:v>40817</c:v>
                </c:pt>
                <c:pt idx="11">
                  <c:v>40848</c:v>
                </c:pt>
                <c:pt idx="12">
                  <c:v>40878</c:v>
                </c:pt>
                <c:pt idx="13">
                  <c:v>40909</c:v>
                </c:pt>
                <c:pt idx="14">
                  <c:v>40940</c:v>
                </c:pt>
                <c:pt idx="15">
                  <c:v>40969</c:v>
                </c:pt>
                <c:pt idx="16">
                  <c:v>41000</c:v>
                </c:pt>
                <c:pt idx="17">
                  <c:v>41030</c:v>
                </c:pt>
                <c:pt idx="18">
                  <c:v>41061</c:v>
                </c:pt>
                <c:pt idx="19">
                  <c:v>41091</c:v>
                </c:pt>
                <c:pt idx="20">
                  <c:v>41122</c:v>
                </c:pt>
                <c:pt idx="21">
                  <c:v>41153</c:v>
                </c:pt>
                <c:pt idx="22">
                  <c:v>41183</c:v>
                </c:pt>
                <c:pt idx="23">
                  <c:v>41214</c:v>
                </c:pt>
                <c:pt idx="24">
                  <c:v>41244</c:v>
                </c:pt>
              </c:numCache>
            </c:numRef>
          </c:cat>
          <c:val>
            <c:numRef>
              <c:f>'ER2 Trends'!$E$24:$E$48</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2-5E5C-4AA7-8A93-B935A4D961E4}"/>
            </c:ext>
          </c:extLst>
        </c:ser>
        <c:dLbls>
          <c:showLegendKey val="0"/>
          <c:showVal val="0"/>
          <c:showCatName val="0"/>
          <c:showSerName val="0"/>
          <c:showPercent val="0"/>
          <c:showBubbleSize val="0"/>
        </c:dLbls>
        <c:marker val="1"/>
        <c:smooth val="0"/>
        <c:axId val="1944658192"/>
        <c:axId val="1944654800"/>
      </c:lineChart>
      <c:dateAx>
        <c:axId val="1944670512"/>
        <c:scaling>
          <c:orientation val="minMax"/>
        </c:scaling>
        <c:delete val="0"/>
        <c:axPos val="b"/>
        <c:numFmt formatCode="mmm\-yy" sourceLinked="1"/>
        <c:majorTickMark val="out"/>
        <c:minorTickMark val="none"/>
        <c:tickLblPos val="nextTo"/>
        <c:crossAx val="1944662432"/>
        <c:crosses val="autoZero"/>
        <c:auto val="1"/>
        <c:lblOffset val="100"/>
        <c:baseTimeUnit val="months"/>
      </c:dateAx>
      <c:valAx>
        <c:axId val="1944662432"/>
        <c:scaling>
          <c:orientation val="minMax"/>
        </c:scaling>
        <c:delete val="0"/>
        <c:axPos val="l"/>
        <c:majorGridlines/>
        <c:title>
          <c:tx>
            <c:rich>
              <a:bodyPr rot="-5400000" vert="horz"/>
              <a:lstStyle/>
              <a:p>
                <a:pPr>
                  <a:defRPr/>
                </a:pPr>
                <a:r>
                  <a:rPr lang="es-ES" b="0"/>
                  <a:t>kWh per year</a:t>
                </a:r>
              </a:p>
            </c:rich>
          </c:tx>
          <c:layout/>
          <c:overlay val="0"/>
        </c:title>
        <c:numFmt formatCode="General" sourceLinked="1"/>
        <c:majorTickMark val="none"/>
        <c:minorTickMark val="none"/>
        <c:tickLblPos val="nextTo"/>
        <c:crossAx val="1944670512"/>
        <c:crosses val="autoZero"/>
        <c:crossBetween val="between"/>
      </c:valAx>
      <c:valAx>
        <c:axId val="1944654800"/>
        <c:scaling>
          <c:orientation val="minMax"/>
        </c:scaling>
        <c:delete val="0"/>
        <c:axPos val="r"/>
        <c:title>
          <c:tx>
            <c:rich>
              <a:bodyPr rot="-5400000" vert="horz"/>
              <a:lstStyle/>
              <a:p>
                <a:pPr>
                  <a:defRPr/>
                </a:pPr>
                <a:r>
                  <a:rPr lang="es-ES" b="0"/>
                  <a:t>Euro</a:t>
                </a:r>
              </a:p>
            </c:rich>
          </c:tx>
          <c:layout/>
          <c:overlay val="0"/>
        </c:title>
        <c:numFmt formatCode="General" sourceLinked="1"/>
        <c:majorTickMark val="none"/>
        <c:minorTickMark val="none"/>
        <c:tickLblPos val="nextTo"/>
        <c:crossAx val="1944658192"/>
        <c:crosses val="max"/>
        <c:crossBetween val="between"/>
      </c:valAx>
      <c:dateAx>
        <c:axId val="1944658192"/>
        <c:scaling>
          <c:orientation val="minMax"/>
        </c:scaling>
        <c:delete val="1"/>
        <c:axPos val="b"/>
        <c:numFmt formatCode="mmm\-yy" sourceLinked="1"/>
        <c:majorTickMark val="out"/>
        <c:minorTickMark val="none"/>
        <c:tickLblPos val="none"/>
        <c:crossAx val="1944654800"/>
        <c:crosses val="autoZero"/>
        <c:auto val="1"/>
        <c:lblOffset val="100"/>
        <c:baseTimeUnit val="months"/>
      </c:dateAx>
    </c:plotArea>
    <c:legend>
      <c:legendPos val="r"/>
      <c:layout>
        <c:manualLayout>
          <c:xMode val="edge"/>
          <c:yMode val="edge"/>
          <c:x val="7.9468837581743001E-2"/>
          <c:y val="0.66894297303746098"/>
          <c:w val="0.199627207615997"/>
          <c:h val="0.23787115246957799"/>
        </c:manualLayout>
      </c:layout>
      <c:overlay val="0"/>
    </c:legend>
    <c:plotVisOnly val="1"/>
    <c:dispBlanksAs val="gap"/>
    <c:showDLblsOverMax val="0"/>
  </c:chart>
  <c:spPr>
    <a:noFill/>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888322434272"/>
          <c:y val="6.5378873095408505E-2"/>
          <c:w val="0.52233248810000399"/>
          <c:h val="0.57235313767597296"/>
        </c:manualLayout>
      </c:layout>
      <c:lineChart>
        <c:grouping val="standard"/>
        <c:varyColors val="0"/>
        <c:ser>
          <c:idx val="0"/>
          <c:order val="0"/>
          <c:tx>
            <c:v>kWh p.a.</c:v>
          </c:tx>
          <c:spPr>
            <a:ln>
              <a:solidFill>
                <a:schemeClr val="accent2">
                  <a:lumMod val="75000"/>
                </a:schemeClr>
              </a:solidFill>
            </a:ln>
          </c:spPr>
          <c:marker>
            <c:symbol val="none"/>
          </c:marker>
          <c:cat>
            <c:numRef>
              <c:f>'ER2 Trends'!$J$24:$J$48</c:f>
              <c:numCache>
                <c:formatCode>mmm\-yy</c:formatCode>
                <c:ptCount val="25"/>
                <c:pt idx="0">
                  <c:v>40513</c:v>
                </c:pt>
                <c:pt idx="1">
                  <c:v>40544</c:v>
                </c:pt>
                <c:pt idx="2">
                  <c:v>40575</c:v>
                </c:pt>
                <c:pt idx="3">
                  <c:v>40603</c:v>
                </c:pt>
                <c:pt idx="4">
                  <c:v>40634</c:v>
                </c:pt>
                <c:pt idx="5">
                  <c:v>40664</c:v>
                </c:pt>
                <c:pt idx="6">
                  <c:v>40695</c:v>
                </c:pt>
                <c:pt idx="7">
                  <c:v>40725</c:v>
                </c:pt>
                <c:pt idx="8">
                  <c:v>40756</c:v>
                </c:pt>
                <c:pt idx="9">
                  <c:v>40787</c:v>
                </c:pt>
                <c:pt idx="10">
                  <c:v>40817</c:v>
                </c:pt>
                <c:pt idx="11">
                  <c:v>40848</c:v>
                </c:pt>
                <c:pt idx="12">
                  <c:v>40878</c:v>
                </c:pt>
                <c:pt idx="13">
                  <c:v>40909</c:v>
                </c:pt>
                <c:pt idx="14">
                  <c:v>40940</c:v>
                </c:pt>
                <c:pt idx="15">
                  <c:v>40969</c:v>
                </c:pt>
                <c:pt idx="16">
                  <c:v>41000</c:v>
                </c:pt>
                <c:pt idx="17">
                  <c:v>41030</c:v>
                </c:pt>
                <c:pt idx="18">
                  <c:v>41061</c:v>
                </c:pt>
                <c:pt idx="19">
                  <c:v>41091</c:v>
                </c:pt>
                <c:pt idx="20">
                  <c:v>41122</c:v>
                </c:pt>
                <c:pt idx="21">
                  <c:v>41153</c:v>
                </c:pt>
                <c:pt idx="22">
                  <c:v>41183</c:v>
                </c:pt>
                <c:pt idx="23">
                  <c:v>41214</c:v>
                </c:pt>
                <c:pt idx="24">
                  <c:v>41244</c:v>
                </c:pt>
              </c:numCache>
            </c:numRef>
          </c:cat>
          <c:val>
            <c:numRef>
              <c:f>'ER2 Trends'!$K$24:$K$48</c:f>
              <c:numCache>
                <c:formatCode>General</c:formatCode>
                <c:ptCount val="25"/>
                <c:pt idx="0">
                  <c:v>392301</c:v>
                </c:pt>
                <c:pt idx="1">
                  <c:v>400789</c:v>
                </c:pt>
                <c:pt idx="2">
                  <c:v>411487</c:v>
                </c:pt>
                <c:pt idx="3">
                  <c:v>419987</c:v>
                </c:pt>
                <c:pt idx="4">
                  <c:v>423953</c:v>
                </c:pt>
                <c:pt idx="5">
                  <c:v>433149</c:v>
                </c:pt>
                <c:pt idx="6">
                  <c:v>438725</c:v>
                </c:pt>
                <c:pt idx="7">
                  <c:v>443225</c:v>
                </c:pt>
                <c:pt idx="8">
                  <c:v>440417</c:v>
                </c:pt>
                <c:pt idx="9">
                  <c:v>443417</c:v>
                </c:pt>
                <c:pt idx="10">
                  <c:v>443334</c:v>
                </c:pt>
                <c:pt idx="11">
                  <c:v>450080</c:v>
                </c:pt>
                <c:pt idx="12">
                  <c:v>451116</c:v>
                </c:pt>
                <c:pt idx="13">
                  <c:v>446488</c:v>
                </c:pt>
                <c:pt idx="14">
                  <c:v>440745</c:v>
                </c:pt>
                <c:pt idx="15">
                  <c:v>432745</c:v>
                </c:pt>
                <c:pt idx="16">
                  <c:v>424766</c:v>
                </c:pt>
                <c:pt idx="17">
                  <c:v>419570</c:v>
                </c:pt>
                <c:pt idx="18">
                  <c:v>405630</c:v>
                </c:pt>
              </c:numCache>
            </c:numRef>
          </c:val>
          <c:smooth val="0"/>
          <c:extLst>
            <c:ext xmlns:c16="http://schemas.microsoft.com/office/drawing/2014/chart" uri="{C3380CC4-5D6E-409C-BE32-E72D297353CC}">
              <c16:uniqueId val="{00000000-79C0-447B-AD8E-18572D0340B9}"/>
            </c:ext>
          </c:extLst>
        </c:ser>
        <c:dLbls>
          <c:showLegendKey val="0"/>
          <c:showVal val="0"/>
          <c:showCatName val="0"/>
          <c:showSerName val="0"/>
          <c:showPercent val="0"/>
          <c:showBubbleSize val="0"/>
        </c:dLbls>
        <c:marker val="1"/>
        <c:smooth val="0"/>
        <c:axId val="1941905344"/>
        <c:axId val="1941907632"/>
      </c:lineChart>
      <c:lineChart>
        <c:grouping val="standard"/>
        <c:varyColors val="0"/>
        <c:ser>
          <c:idx val="1"/>
          <c:order val="1"/>
          <c:tx>
            <c:v>Cost p.a.</c:v>
          </c:tx>
          <c:spPr>
            <a:ln>
              <a:solidFill>
                <a:srgbClr val="376092"/>
              </a:solidFill>
            </a:ln>
          </c:spPr>
          <c:marker>
            <c:symbol val="none"/>
          </c:marker>
          <c:cat>
            <c:numRef>
              <c:f>'ER2 Trends'!$J$24:$J$48</c:f>
              <c:numCache>
                <c:formatCode>mmm\-yy</c:formatCode>
                <c:ptCount val="25"/>
                <c:pt idx="0">
                  <c:v>40513</c:v>
                </c:pt>
                <c:pt idx="1">
                  <c:v>40544</c:v>
                </c:pt>
                <c:pt idx="2">
                  <c:v>40575</c:v>
                </c:pt>
                <c:pt idx="3">
                  <c:v>40603</c:v>
                </c:pt>
                <c:pt idx="4">
                  <c:v>40634</c:v>
                </c:pt>
                <c:pt idx="5">
                  <c:v>40664</c:v>
                </c:pt>
                <c:pt idx="6">
                  <c:v>40695</c:v>
                </c:pt>
                <c:pt idx="7">
                  <c:v>40725</c:v>
                </c:pt>
                <c:pt idx="8">
                  <c:v>40756</c:v>
                </c:pt>
                <c:pt idx="9">
                  <c:v>40787</c:v>
                </c:pt>
                <c:pt idx="10">
                  <c:v>40817</c:v>
                </c:pt>
                <c:pt idx="11">
                  <c:v>40848</c:v>
                </c:pt>
                <c:pt idx="12">
                  <c:v>40878</c:v>
                </c:pt>
                <c:pt idx="13">
                  <c:v>40909</c:v>
                </c:pt>
                <c:pt idx="14">
                  <c:v>40940</c:v>
                </c:pt>
                <c:pt idx="15">
                  <c:v>40969</c:v>
                </c:pt>
                <c:pt idx="16">
                  <c:v>41000</c:v>
                </c:pt>
                <c:pt idx="17">
                  <c:v>41030</c:v>
                </c:pt>
                <c:pt idx="18">
                  <c:v>41061</c:v>
                </c:pt>
                <c:pt idx="19">
                  <c:v>41091</c:v>
                </c:pt>
                <c:pt idx="20">
                  <c:v>41122</c:v>
                </c:pt>
                <c:pt idx="21">
                  <c:v>41153</c:v>
                </c:pt>
                <c:pt idx="22">
                  <c:v>41183</c:v>
                </c:pt>
                <c:pt idx="23">
                  <c:v>41214</c:v>
                </c:pt>
                <c:pt idx="24">
                  <c:v>41244</c:v>
                </c:pt>
              </c:numCache>
            </c:numRef>
          </c:cat>
          <c:val>
            <c:numRef>
              <c:f>'ER2 Trends'!$L$24:$L$48</c:f>
              <c:numCache>
                <c:formatCode>General</c:formatCode>
                <c:ptCount val="25"/>
                <c:pt idx="0">
                  <c:v>9697.6807199999985</c:v>
                </c:pt>
                <c:pt idx="1">
                  <c:v>9872.2523399999973</c:v>
                </c:pt>
                <c:pt idx="2">
                  <c:v>10101.949859999999</c:v>
                </c:pt>
                <c:pt idx="3">
                  <c:v>10273.26986</c:v>
                </c:pt>
                <c:pt idx="4">
                  <c:v>10335.71038</c:v>
                </c:pt>
                <c:pt idx="5">
                  <c:v>10516.4755</c:v>
                </c:pt>
                <c:pt idx="6">
                  <c:v>10612.604220000001</c:v>
                </c:pt>
                <c:pt idx="7">
                  <c:v>10681.484320000001</c:v>
                </c:pt>
                <c:pt idx="8">
                  <c:v>10578.070120000002</c:v>
                </c:pt>
                <c:pt idx="9">
                  <c:v>10616.340120000001</c:v>
                </c:pt>
                <c:pt idx="10">
                  <c:v>10583.616960000001</c:v>
                </c:pt>
                <c:pt idx="11">
                  <c:v>10717.53</c:v>
                </c:pt>
                <c:pt idx="12">
                  <c:v>10714.004999999999</c:v>
                </c:pt>
                <c:pt idx="13">
                  <c:v>10604.09</c:v>
                </c:pt>
                <c:pt idx="14">
                  <c:v>10467.69375</c:v>
                </c:pt>
                <c:pt idx="15">
                  <c:v>10277.69375</c:v>
                </c:pt>
                <c:pt idx="16">
                  <c:v>10088.192500000001</c:v>
                </c:pt>
                <c:pt idx="17">
                  <c:v>9964.7875000000004</c:v>
                </c:pt>
                <c:pt idx="18">
                  <c:v>9633.7124999999996</c:v>
                </c:pt>
              </c:numCache>
            </c:numRef>
          </c:val>
          <c:smooth val="0"/>
          <c:extLst>
            <c:ext xmlns:c16="http://schemas.microsoft.com/office/drawing/2014/chart" uri="{C3380CC4-5D6E-409C-BE32-E72D297353CC}">
              <c16:uniqueId val="{00000001-79C0-447B-AD8E-18572D0340B9}"/>
            </c:ext>
          </c:extLst>
        </c:ser>
        <c:ser>
          <c:idx val="2"/>
          <c:order val="2"/>
          <c:tx>
            <c:v>Budget p.a.</c:v>
          </c:tx>
          <c:spPr>
            <a:ln>
              <a:solidFill>
                <a:srgbClr val="FF0000"/>
              </a:solidFill>
            </a:ln>
          </c:spPr>
          <c:marker>
            <c:symbol val="none"/>
          </c:marker>
          <c:cat>
            <c:numRef>
              <c:f>'ER2 Trends'!$J$24:$J$48</c:f>
              <c:numCache>
                <c:formatCode>mmm\-yy</c:formatCode>
                <c:ptCount val="25"/>
                <c:pt idx="0">
                  <c:v>40513</c:v>
                </c:pt>
                <c:pt idx="1">
                  <c:v>40544</c:v>
                </c:pt>
                <c:pt idx="2">
                  <c:v>40575</c:v>
                </c:pt>
                <c:pt idx="3">
                  <c:v>40603</c:v>
                </c:pt>
                <c:pt idx="4">
                  <c:v>40634</c:v>
                </c:pt>
                <c:pt idx="5">
                  <c:v>40664</c:v>
                </c:pt>
                <c:pt idx="6">
                  <c:v>40695</c:v>
                </c:pt>
                <c:pt idx="7">
                  <c:v>40725</c:v>
                </c:pt>
                <c:pt idx="8">
                  <c:v>40756</c:v>
                </c:pt>
                <c:pt idx="9">
                  <c:v>40787</c:v>
                </c:pt>
                <c:pt idx="10">
                  <c:v>40817</c:v>
                </c:pt>
                <c:pt idx="11">
                  <c:v>40848</c:v>
                </c:pt>
                <c:pt idx="12">
                  <c:v>40878</c:v>
                </c:pt>
                <c:pt idx="13">
                  <c:v>40909</c:v>
                </c:pt>
                <c:pt idx="14">
                  <c:v>40940</c:v>
                </c:pt>
                <c:pt idx="15">
                  <c:v>40969</c:v>
                </c:pt>
                <c:pt idx="16">
                  <c:v>41000</c:v>
                </c:pt>
                <c:pt idx="17">
                  <c:v>41030</c:v>
                </c:pt>
                <c:pt idx="18">
                  <c:v>41061</c:v>
                </c:pt>
                <c:pt idx="19">
                  <c:v>41091</c:v>
                </c:pt>
                <c:pt idx="20">
                  <c:v>41122</c:v>
                </c:pt>
                <c:pt idx="21">
                  <c:v>41153</c:v>
                </c:pt>
                <c:pt idx="22">
                  <c:v>41183</c:v>
                </c:pt>
                <c:pt idx="23">
                  <c:v>41214</c:v>
                </c:pt>
                <c:pt idx="24">
                  <c:v>41244</c:v>
                </c:pt>
              </c:numCache>
            </c:numRef>
          </c:cat>
          <c:val>
            <c:numRef>
              <c:f>'ER2 Trends'!$M$24:$M$48</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2-79C0-447B-AD8E-18572D0340B9}"/>
            </c:ext>
          </c:extLst>
        </c:ser>
        <c:dLbls>
          <c:showLegendKey val="0"/>
          <c:showVal val="0"/>
          <c:showCatName val="0"/>
          <c:showSerName val="0"/>
          <c:showPercent val="0"/>
          <c:showBubbleSize val="0"/>
        </c:dLbls>
        <c:marker val="1"/>
        <c:smooth val="0"/>
        <c:axId val="1941913024"/>
        <c:axId val="1941910176"/>
      </c:lineChart>
      <c:dateAx>
        <c:axId val="1941905344"/>
        <c:scaling>
          <c:orientation val="minMax"/>
        </c:scaling>
        <c:delete val="0"/>
        <c:axPos val="b"/>
        <c:numFmt formatCode="mmm\-yy" sourceLinked="1"/>
        <c:majorTickMark val="out"/>
        <c:minorTickMark val="none"/>
        <c:tickLblPos val="nextTo"/>
        <c:crossAx val="1941907632"/>
        <c:crosses val="autoZero"/>
        <c:auto val="1"/>
        <c:lblOffset val="100"/>
        <c:baseTimeUnit val="months"/>
      </c:dateAx>
      <c:valAx>
        <c:axId val="1941907632"/>
        <c:scaling>
          <c:orientation val="minMax"/>
        </c:scaling>
        <c:delete val="0"/>
        <c:axPos val="l"/>
        <c:majorGridlines/>
        <c:title>
          <c:tx>
            <c:rich>
              <a:bodyPr rot="-5400000" vert="horz"/>
              <a:lstStyle/>
              <a:p>
                <a:pPr>
                  <a:defRPr/>
                </a:pPr>
                <a:r>
                  <a:rPr lang="es-ES" b="0"/>
                  <a:t>kWh per year</a:t>
                </a:r>
              </a:p>
            </c:rich>
          </c:tx>
          <c:layout/>
          <c:overlay val="0"/>
        </c:title>
        <c:numFmt formatCode="General" sourceLinked="1"/>
        <c:majorTickMark val="none"/>
        <c:minorTickMark val="none"/>
        <c:tickLblPos val="nextTo"/>
        <c:crossAx val="1941905344"/>
        <c:crosses val="autoZero"/>
        <c:crossBetween val="between"/>
      </c:valAx>
      <c:valAx>
        <c:axId val="1941910176"/>
        <c:scaling>
          <c:orientation val="minMax"/>
        </c:scaling>
        <c:delete val="0"/>
        <c:axPos val="r"/>
        <c:title>
          <c:tx>
            <c:rich>
              <a:bodyPr rot="-5400000" vert="horz"/>
              <a:lstStyle/>
              <a:p>
                <a:pPr>
                  <a:defRPr/>
                </a:pPr>
                <a:r>
                  <a:rPr lang="es-ES" b="0"/>
                  <a:t>Euro</a:t>
                </a:r>
              </a:p>
            </c:rich>
          </c:tx>
          <c:layout/>
          <c:overlay val="0"/>
        </c:title>
        <c:numFmt formatCode="General" sourceLinked="1"/>
        <c:majorTickMark val="none"/>
        <c:minorTickMark val="none"/>
        <c:tickLblPos val="nextTo"/>
        <c:txPr>
          <a:bodyPr/>
          <a:lstStyle/>
          <a:p>
            <a:pPr>
              <a:defRPr b="0"/>
            </a:pPr>
            <a:endParaRPr lang="ru-RU"/>
          </a:p>
        </c:txPr>
        <c:crossAx val="1941913024"/>
        <c:crosses val="max"/>
        <c:crossBetween val="between"/>
      </c:valAx>
      <c:dateAx>
        <c:axId val="1941913024"/>
        <c:scaling>
          <c:orientation val="minMax"/>
        </c:scaling>
        <c:delete val="1"/>
        <c:axPos val="b"/>
        <c:numFmt formatCode="mmm\-yy" sourceLinked="1"/>
        <c:majorTickMark val="out"/>
        <c:minorTickMark val="none"/>
        <c:tickLblPos val="none"/>
        <c:crossAx val="1941910176"/>
        <c:crosses val="autoZero"/>
        <c:auto val="1"/>
        <c:lblOffset val="100"/>
        <c:baseTimeUnit val="months"/>
      </c:dateAx>
    </c:plotArea>
    <c:legend>
      <c:legendPos val="r"/>
      <c:layout>
        <c:manualLayout>
          <c:xMode val="edge"/>
          <c:yMode val="edge"/>
          <c:x val="7.9468837581743001E-2"/>
          <c:y val="0.66894297303746098"/>
          <c:w val="0.199627207615997"/>
          <c:h val="0.23787115246957799"/>
        </c:manualLayout>
      </c:layout>
      <c:overlay val="0"/>
    </c:legend>
    <c:plotVisOnly val="1"/>
    <c:dispBlanksAs val="gap"/>
    <c:showDLblsOverMax val="0"/>
  </c:chart>
  <c:spPr>
    <a:noFill/>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888322434272"/>
          <c:y val="6.5378873095408505E-2"/>
          <c:w val="0.52233248810000399"/>
          <c:h val="0.57235313767597296"/>
        </c:manualLayout>
      </c:layout>
      <c:lineChart>
        <c:grouping val="standard"/>
        <c:varyColors val="0"/>
        <c:ser>
          <c:idx val="0"/>
          <c:order val="0"/>
          <c:tx>
            <c:v>kWh p.a.</c:v>
          </c:tx>
          <c:spPr>
            <a:ln>
              <a:solidFill>
                <a:schemeClr val="tx1"/>
              </a:solidFill>
            </a:ln>
          </c:spPr>
          <c:marker>
            <c:symbol val="none"/>
          </c:marker>
          <c:cat>
            <c:numRef>
              <c:f>'ER2 Trends'!$R$24:$R$48</c:f>
              <c:numCache>
                <c:formatCode>mmm\-yy</c:formatCode>
                <c:ptCount val="25"/>
                <c:pt idx="0">
                  <c:v>40513</c:v>
                </c:pt>
                <c:pt idx="1">
                  <c:v>40544</c:v>
                </c:pt>
                <c:pt idx="2">
                  <c:v>40575</c:v>
                </c:pt>
                <c:pt idx="3">
                  <c:v>40603</c:v>
                </c:pt>
                <c:pt idx="4">
                  <c:v>40634</c:v>
                </c:pt>
                <c:pt idx="5">
                  <c:v>40664</c:v>
                </c:pt>
                <c:pt idx="6">
                  <c:v>40695</c:v>
                </c:pt>
                <c:pt idx="7">
                  <c:v>40725</c:v>
                </c:pt>
                <c:pt idx="8">
                  <c:v>40756</c:v>
                </c:pt>
                <c:pt idx="9">
                  <c:v>40787</c:v>
                </c:pt>
                <c:pt idx="10">
                  <c:v>40817</c:v>
                </c:pt>
                <c:pt idx="11">
                  <c:v>40848</c:v>
                </c:pt>
                <c:pt idx="12">
                  <c:v>40878</c:v>
                </c:pt>
                <c:pt idx="13">
                  <c:v>40909</c:v>
                </c:pt>
                <c:pt idx="14">
                  <c:v>40940</c:v>
                </c:pt>
                <c:pt idx="15">
                  <c:v>40969</c:v>
                </c:pt>
                <c:pt idx="16">
                  <c:v>41000</c:v>
                </c:pt>
                <c:pt idx="17">
                  <c:v>41030</c:v>
                </c:pt>
                <c:pt idx="18">
                  <c:v>41061</c:v>
                </c:pt>
                <c:pt idx="19">
                  <c:v>41091</c:v>
                </c:pt>
                <c:pt idx="20">
                  <c:v>41122</c:v>
                </c:pt>
                <c:pt idx="21">
                  <c:v>41153</c:v>
                </c:pt>
                <c:pt idx="22">
                  <c:v>41183</c:v>
                </c:pt>
                <c:pt idx="23">
                  <c:v>41214</c:v>
                </c:pt>
                <c:pt idx="24">
                  <c:v>41244</c:v>
                </c:pt>
              </c:numCache>
            </c:numRef>
          </c:cat>
          <c:val>
            <c:numRef>
              <c:f>'ER2 Trends'!$S$24:$S$48</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0-E84A-4F7E-B554-B0CBD14EAA1F}"/>
            </c:ext>
          </c:extLst>
        </c:ser>
        <c:dLbls>
          <c:showLegendKey val="0"/>
          <c:showVal val="0"/>
          <c:showCatName val="0"/>
          <c:showSerName val="0"/>
          <c:showPercent val="0"/>
          <c:showBubbleSize val="0"/>
        </c:dLbls>
        <c:marker val="1"/>
        <c:smooth val="0"/>
        <c:axId val="1941868112"/>
        <c:axId val="1941851056"/>
      </c:lineChart>
      <c:lineChart>
        <c:grouping val="standard"/>
        <c:varyColors val="0"/>
        <c:ser>
          <c:idx val="1"/>
          <c:order val="1"/>
          <c:tx>
            <c:v>Cost p.a.</c:v>
          </c:tx>
          <c:spPr>
            <a:ln>
              <a:solidFill>
                <a:srgbClr val="376092"/>
              </a:solidFill>
            </a:ln>
          </c:spPr>
          <c:marker>
            <c:symbol val="none"/>
          </c:marker>
          <c:cat>
            <c:numRef>
              <c:f>'ER2 Trends'!$R$24:$R$48</c:f>
              <c:numCache>
                <c:formatCode>mmm\-yy</c:formatCode>
                <c:ptCount val="25"/>
                <c:pt idx="0">
                  <c:v>40513</c:v>
                </c:pt>
                <c:pt idx="1">
                  <c:v>40544</c:v>
                </c:pt>
                <c:pt idx="2">
                  <c:v>40575</c:v>
                </c:pt>
                <c:pt idx="3">
                  <c:v>40603</c:v>
                </c:pt>
                <c:pt idx="4">
                  <c:v>40634</c:v>
                </c:pt>
                <c:pt idx="5">
                  <c:v>40664</c:v>
                </c:pt>
                <c:pt idx="6">
                  <c:v>40695</c:v>
                </c:pt>
                <c:pt idx="7">
                  <c:v>40725</c:v>
                </c:pt>
                <c:pt idx="8">
                  <c:v>40756</c:v>
                </c:pt>
                <c:pt idx="9">
                  <c:v>40787</c:v>
                </c:pt>
                <c:pt idx="10">
                  <c:v>40817</c:v>
                </c:pt>
                <c:pt idx="11">
                  <c:v>40848</c:v>
                </c:pt>
                <c:pt idx="12">
                  <c:v>40878</c:v>
                </c:pt>
                <c:pt idx="13">
                  <c:v>40909</c:v>
                </c:pt>
                <c:pt idx="14">
                  <c:v>40940</c:v>
                </c:pt>
                <c:pt idx="15">
                  <c:v>40969</c:v>
                </c:pt>
                <c:pt idx="16">
                  <c:v>41000</c:v>
                </c:pt>
                <c:pt idx="17">
                  <c:v>41030</c:v>
                </c:pt>
                <c:pt idx="18">
                  <c:v>41061</c:v>
                </c:pt>
                <c:pt idx="19">
                  <c:v>41091</c:v>
                </c:pt>
                <c:pt idx="20">
                  <c:v>41122</c:v>
                </c:pt>
                <c:pt idx="21">
                  <c:v>41153</c:v>
                </c:pt>
                <c:pt idx="22">
                  <c:v>41183</c:v>
                </c:pt>
                <c:pt idx="23">
                  <c:v>41214</c:v>
                </c:pt>
                <c:pt idx="24">
                  <c:v>41244</c:v>
                </c:pt>
              </c:numCache>
            </c:numRef>
          </c:cat>
          <c:val>
            <c:numRef>
              <c:f>'ER2 Trends'!$T$24:$T$48</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E84A-4F7E-B554-B0CBD14EAA1F}"/>
            </c:ext>
          </c:extLst>
        </c:ser>
        <c:ser>
          <c:idx val="2"/>
          <c:order val="2"/>
          <c:tx>
            <c:v>Budget p.a.</c:v>
          </c:tx>
          <c:spPr>
            <a:ln>
              <a:solidFill>
                <a:srgbClr val="FF0000"/>
              </a:solidFill>
            </a:ln>
          </c:spPr>
          <c:marker>
            <c:symbol val="none"/>
          </c:marker>
          <c:cat>
            <c:numRef>
              <c:f>'ER2 Trends'!$R$24:$R$48</c:f>
              <c:numCache>
                <c:formatCode>mmm\-yy</c:formatCode>
                <c:ptCount val="25"/>
                <c:pt idx="0">
                  <c:v>40513</c:v>
                </c:pt>
                <c:pt idx="1">
                  <c:v>40544</c:v>
                </c:pt>
                <c:pt idx="2">
                  <c:v>40575</c:v>
                </c:pt>
                <c:pt idx="3">
                  <c:v>40603</c:v>
                </c:pt>
                <c:pt idx="4">
                  <c:v>40634</c:v>
                </c:pt>
                <c:pt idx="5">
                  <c:v>40664</c:v>
                </c:pt>
                <c:pt idx="6">
                  <c:v>40695</c:v>
                </c:pt>
                <c:pt idx="7">
                  <c:v>40725</c:v>
                </c:pt>
                <c:pt idx="8">
                  <c:v>40756</c:v>
                </c:pt>
                <c:pt idx="9">
                  <c:v>40787</c:v>
                </c:pt>
                <c:pt idx="10">
                  <c:v>40817</c:v>
                </c:pt>
                <c:pt idx="11">
                  <c:v>40848</c:v>
                </c:pt>
                <c:pt idx="12">
                  <c:v>40878</c:v>
                </c:pt>
                <c:pt idx="13">
                  <c:v>40909</c:v>
                </c:pt>
                <c:pt idx="14">
                  <c:v>40940</c:v>
                </c:pt>
                <c:pt idx="15">
                  <c:v>40969</c:v>
                </c:pt>
                <c:pt idx="16">
                  <c:v>41000</c:v>
                </c:pt>
                <c:pt idx="17">
                  <c:v>41030</c:v>
                </c:pt>
                <c:pt idx="18">
                  <c:v>41061</c:v>
                </c:pt>
                <c:pt idx="19">
                  <c:v>41091</c:v>
                </c:pt>
                <c:pt idx="20">
                  <c:v>41122</c:v>
                </c:pt>
                <c:pt idx="21">
                  <c:v>41153</c:v>
                </c:pt>
                <c:pt idx="22">
                  <c:v>41183</c:v>
                </c:pt>
                <c:pt idx="23">
                  <c:v>41214</c:v>
                </c:pt>
                <c:pt idx="24">
                  <c:v>41244</c:v>
                </c:pt>
              </c:numCache>
            </c:numRef>
          </c:cat>
          <c:val>
            <c:numRef>
              <c:f>'ER2 Trends'!$U$24:$U$48</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2-E84A-4F7E-B554-B0CBD14EAA1F}"/>
            </c:ext>
          </c:extLst>
        </c:ser>
        <c:dLbls>
          <c:showLegendKey val="0"/>
          <c:showVal val="0"/>
          <c:showCatName val="0"/>
          <c:showSerName val="0"/>
          <c:showPercent val="0"/>
          <c:showBubbleSize val="0"/>
        </c:dLbls>
        <c:marker val="1"/>
        <c:smooth val="0"/>
        <c:axId val="1941857840"/>
        <c:axId val="1941854448"/>
      </c:lineChart>
      <c:dateAx>
        <c:axId val="1941868112"/>
        <c:scaling>
          <c:orientation val="minMax"/>
        </c:scaling>
        <c:delete val="0"/>
        <c:axPos val="b"/>
        <c:numFmt formatCode="mmm\-yy" sourceLinked="1"/>
        <c:majorTickMark val="out"/>
        <c:minorTickMark val="none"/>
        <c:tickLblPos val="nextTo"/>
        <c:crossAx val="1941851056"/>
        <c:crosses val="autoZero"/>
        <c:auto val="1"/>
        <c:lblOffset val="100"/>
        <c:baseTimeUnit val="months"/>
      </c:dateAx>
      <c:valAx>
        <c:axId val="1941851056"/>
        <c:scaling>
          <c:orientation val="minMax"/>
          <c:min val="0"/>
        </c:scaling>
        <c:delete val="0"/>
        <c:axPos val="l"/>
        <c:majorGridlines/>
        <c:title>
          <c:tx>
            <c:rich>
              <a:bodyPr rot="-5400000" vert="horz"/>
              <a:lstStyle/>
              <a:p>
                <a:pPr>
                  <a:defRPr/>
                </a:pPr>
                <a:r>
                  <a:rPr lang="es-ES" sz="1000" b="0" i="0" baseline="0"/>
                  <a:t>kWh per year</a:t>
                </a:r>
                <a:endParaRPr lang="es-ES" sz="1000"/>
              </a:p>
            </c:rich>
          </c:tx>
          <c:layout/>
          <c:overlay val="0"/>
        </c:title>
        <c:numFmt formatCode="General" sourceLinked="1"/>
        <c:majorTickMark val="none"/>
        <c:minorTickMark val="none"/>
        <c:tickLblPos val="nextTo"/>
        <c:crossAx val="1941868112"/>
        <c:crosses val="autoZero"/>
        <c:crossBetween val="between"/>
      </c:valAx>
      <c:valAx>
        <c:axId val="1941854448"/>
        <c:scaling>
          <c:orientation val="minMax"/>
        </c:scaling>
        <c:delete val="0"/>
        <c:axPos val="r"/>
        <c:title>
          <c:tx>
            <c:rich>
              <a:bodyPr rot="-5400000" vert="horz"/>
              <a:lstStyle/>
              <a:p>
                <a:pPr>
                  <a:defRPr/>
                </a:pPr>
                <a:r>
                  <a:rPr lang="es-ES" b="0"/>
                  <a:t>Euro</a:t>
                </a:r>
              </a:p>
            </c:rich>
          </c:tx>
          <c:layout/>
          <c:overlay val="0"/>
        </c:title>
        <c:numFmt formatCode="General" sourceLinked="1"/>
        <c:majorTickMark val="none"/>
        <c:minorTickMark val="none"/>
        <c:tickLblPos val="nextTo"/>
        <c:crossAx val="1941857840"/>
        <c:crosses val="max"/>
        <c:crossBetween val="between"/>
      </c:valAx>
      <c:dateAx>
        <c:axId val="1941857840"/>
        <c:scaling>
          <c:orientation val="minMax"/>
        </c:scaling>
        <c:delete val="1"/>
        <c:axPos val="b"/>
        <c:numFmt formatCode="mmm\-yy" sourceLinked="1"/>
        <c:majorTickMark val="out"/>
        <c:minorTickMark val="none"/>
        <c:tickLblPos val="none"/>
        <c:crossAx val="1941854448"/>
        <c:crosses val="autoZero"/>
        <c:auto val="1"/>
        <c:lblOffset val="100"/>
        <c:baseTimeUnit val="months"/>
      </c:dateAx>
    </c:plotArea>
    <c:legend>
      <c:legendPos val="r"/>
      <c:layout>
        <c:manualLayout>
          <c:xMode val="edge"/>
          <c:yMode val="edge"/>
          <c:x val="7.9468837581743001E-2"/>
          <c:y val="0.66894297303746197"/>
          <c:w val="0.199627207615997"/>
          <c:h val="0.23787115246957799"/>
        </c:manualLayout>
      </c:layout>
      <c:overlay val="0"/>
    </c:legend>
    <c:plotVisOnly val="1"/>
    <c:dispBlanksAs val="gap"/>
    <c:showDLblsOverMax val="0"/>
  </c:chart>
  <c:spPr>
    <a:noFill/>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792277236531899"/>
          <c:y val="8.9621092817943199E-2"/>
          <c:w val="0.52459237510565304"/>
          <c:h val="0.548110713433548"/>
        </c:manualLayout>
      </c:layout>
      <c:lineChart>
        <c:grouping val="standard"/>
        <c:varyColors val="0"/>
        <c:ser>
          <c:idx val="0"/>
          <c:order val="0"/>
          <c:tx>
            <c:v>m3 p.a.</c:v>
          </c:tx>
          <c:spPr>
            <a:ln>
              <a:solidFill>
                <a:srgbClr val="00B0F0"/>
              </a:solidFill>
            </a:ln>
          </c:spPr>
          <c:marker>
            <c:symbol val="none"/>
          </c:marker>
          <c:cat>
            <c:numRef>
              <c:f>'ER2 Trends'!$Z$24:$Z$48</c:f>
              <c:numCache>
                <c:formatCode>mmm\-yy</c:formatCode>
                <c:ptCount val="25"/>
                <c:pt idx="0">
                  <c:v>40513</c:v>
                </c:pt>
                <c:pt idx="1">
                  <c:v>40544</c:v>
                </c:pt>
                <c:pt idx="2">
                  <c:v>40575</c:v>
                </c:pt>
                <c:pt idx="3">
                  <c:v>40603</c:v>
                </c:pt>
                <c:pt idx="4">
                  <c:v>40634</c:v>
                </c:pt>
                <c:pt idx="5">
                  <c:v>40664</c:v>
                </c:pt>
                <c:pt idx="6">
                  <c:v>40695</c:v>
                </c:pt>
                <c:pt idx="7">
                  <c:v>40725</c:v>
                </c:pt>
                <c:pt idx="8">
                  <c:v>40756</c:v>
                </c:pt>
                <c:pt idx="9">
                  <c:v>40787</c:v>
                </c:pt>
                <c:pt idx="10">
                  <c:v>40817</c:v>
                </c:pt>
                <c:pt idx="11">
                  <c:v>40848</c:v>
                </c:pt>
                <c:pt idx="12">
                  <c:v>40878</c:v>
                </c:pt>
                <c:pt idx="13">
                  <c:v>40909</c:v>
                </c:pt>
                <c:pt idx="14">
                  <c:v>40940</c:v>
                </c:pt>
                <c:pt idx="15">
                  <c:v>40969</c:v>
                </c:pt>
                <c:pt idx="16">
                  <c:v>41000</c:v>
                </c:pt>
                <c:pt idx="17">
                  <c:v>41030</c:v>
                </c:pt>
                <c:pt idx="18">
                  <c:v>41061</c:v>
                </c:pt>
                <c:pt idx="19">
                  <c:v>41091</c:v>
                </c:pt>
                <c:pt idx="20">
                  <c:v>41122</c:v>
                </c:pt>
                <c:pt idx="21">
                  <c:v>41153</c:v>
                </c:pt>
                <c:pt idx="22">
                  <c:v>41183</c:v>
                </c:pt>
                <c:pt idx="23">
                  <c:v>41214</c:v>
                </c:pt>
                <c:pt idx="24">
                  <c:v>41244</c:v>
                </c:pt>
              </c:numCache>
            </c:numRef>
          </c:cat>
          <c:val>
            <c:numRef>
              <c:f>'ER2 Trends'!$AA$24:$AA$48</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0-CED3-4D8E-AD28-7EFEE1694231}"/>
            </c:ext>
          </c:extLst>
        </c:ser>
        <c:dLbls>
          <c:showLegendKey val="0"/>
          <c:showVal val="0"/>
          <c:showCatName val="0"/>
          <c:showSerName val="0"/>
          <c:showPercent val="0"/>
          <c:showBubbleSize val="0"/>
        </c:dLbls>
        <c:marker val="1"/>
        <c:smooth val="0"/>
        <c:axId val="1941783472"/>
        <c:axId val="1941786304"/>
      </c:lineChart>
      <c:lineChart>
        <c:grouping val="standard"/>
        <c:varyColors val="0"/>
        <c:ser>
          <c:idx val="1"/>
          <c:order val="1"/>
          <c:tx>
            <c:v>Cost p.a.</c:v>
          </c:tx>
          <c:spPr>
            <a:ln>
              <a:solidFill>
                <a:srgbClr val="376092"/>
              </a:solidFill>
            </a:ln>
          </c:spPr>
          <c:marker>
            <c:symbol val="none"/>
          </c:marker>
          <c:cat>
            <c:numRef>
              <c:f>'ER2 Trends'!$Z$24:$Z$48</c:f>
              <c:numCache>
                <c:formatCode>mmm\-yy</c:formatCode>
                <c:ptCount val="25"/>
                <c:pt idx="0">
                  <c:v>40513</c:v>
                </c:pt>
                <c:pt idx="1">
                  <c:v>40544</c:v>
                </c:pt>
                <c:pt idx="2">
                  <c:v>40575</c:v>
                </c:pt>
                <c:pt idx="3">
                  <c:v>40603</c:v>
                </c:pt>
                <c:pt idx="4">
                  <c:v>40634</c:v>
                </c:pt>
                <c:pt idx="5">
                  <c:v>40664</c:v>
                </c:pt>
                <c:pt idx="6">
                  <c:v>40695</c:v>
                </c:pt>
                <c:pt idx="7">
                  <c:v>40725</c:v>
                </c:pt>
                <c:pt idx="8">
                  <c:v>40756</c:v>
                </c:pt>
                <c:pt idx="9">
                  <c:v>40787</c:v>
                </c:pt>
                <c:pt idx="10">
                  <c:v>40817</c:v>
                </c:pt>
                <c:pt idx="11">
                  <c:v>40848</c:v>
                </c:pt>
                <c:pt idx="12">
                  <c:v>40878</c:v>
                </c:pt>
                <c:pt idx="13">
                  <c:v>40909</c:v>
                </c:pt>
                <c:pt idx="14">
                  <c:v>40940</c:v>
                </c:pt>
                <c:pt idx="15">
                  <c:v>40969</c:v>
                </c:pt>
                <c:pt idx="16">
                  <c:v>41000</c:v>
                </c:pt>
                <c:pt idx="17">
                  <c:v>41030</c:v>
                </c:pt>
                <c:pt idx="18">
                  <c:v>41061</c:v>
                </c:pt>
                <c:pt idx="19">
                  <c:v>41091</c:v>
                </c:pt>
                <c:pt idx="20">
                  <c:v>41122</c:v>
                </c:pt>
                <c:pt idx="21">
                  <c:v>41153</c:v>
                </c:pt>
                <c:pt idx="22">
                  <c:v>41183</c:v>
                </c:pt>
                <c:pt idx="23">
                  <c:v>41214</c:v>
                </c:pt>
                <c:pt idx="24">
                  <c:v>41244</c:v>
                </c:pt>
              </c:numCache>
            </c:numRef>
          </c:cat>
          <c:val>
            <c:numRef>
              <c:f>'ER2 Trends'!$AB$24:$AB$48</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CED3-4D8E-AD28-7EFEE1694231}"/>
            </c:ext>
          </c:extLst>
        </c:ser>
        <c:ser>
          <c:idx val="2"/>
          <c:order val="2"/>
          <c:tx>
            <c:v>Budget p.a.</c:v>
          </c:tx>
          <c:spPr>
            <a:ln>
              <a:solidFill>
                <a:srgbClr val="FF0000"/>
              </a:solidFill>
            </a:ln>
          </c:spPr>
          <c:marker>
            <c:symbol val="none"/>
          </c:marker>
          <c:cat>
            <c:numRef>
              <c:f>'ER2 Trends'!$Z$24:$Z$48</c:f>
              <c:numCache>
                <c:formatCode>mmm\-yy</c:formatCode>
                <c:ptCount val="25"/>
                <c:pt idx="0">
                  <c:v>40513</c:v>
                </c:pt>
                <c:pt idx="1">
                  <c:v>40544</c:v>
                </c:pt>
                <c:pt idx="2">
                  <c:v>40575</c:v>
                </c:pt>
                <c:pt idx="3">
                  <c:v>40603</c:v>
                </c:pt>
                <c:pt idx="4">
                  <c:v>40634</c:v>
                </c:pt>
                <c:pt idx="5">
                  <c:v>40664</c:v>
                </c:pt>
                <c:pt idx="6">
                  <c:v>40695</c:v>
                </c:pt>
                <c:pt idx="7">
                  <c:v>40725</c:v>
                </c:pt>
                <c:pt idx="8">
                  <c:v>40756</c:v>
                </c:pt>
                <c:pt idx="9">
                  <c:v>40787</c:v>
                </c:pt>
                <c:pt idx="10">
                  <c:v>40817</c:v>
                </c:pt>
                <c:pt idx="11">
                  <c:v>40848</c:v>
                </c:pt>
                <c:pt idx="12">
                  <c:v>40878</c:v>
                </c:pt>
                <c:pt idx="13">
                  <c:v>40909</c:v>
                </c:pt>
                <c:pt idx="14">
                  <c:v>40940</c:v>
                </c:pt>
                <c:pt idx="15">
                  <c:v>40969</c:v>
                </c:pt>
                <c:pt idx="16">
                  <c:v>41000</c:v>
                </c:pt>
                <c:pt idx="17">
                  <c:v>41030</c:v>
                </c:pt>
                <c:pt idx="18">
                  <c:v>41061</c:v>
                </c:pt>
                <c:pt idx="19">
                  <c:v>41091</c:v>
                </c:pt>
                <c:pt idx="20">
                  <c:v>41122</c:v>
                </c:pt>
                <c:pt idx="21">
                  <c:v>41153</c:v>
                </c:pt>
                <c:pt idx="22">
                  <c:v>41183</c:v>
                </c:pt>
                <c:pt idx="23">
                  <c:v>41214</c:v>
                </c:pt>
                <c:pt idx="24">
                  <c:v>41244</c:v>
                </c:pt>
              </c:numCache>
            </c:numRef>
          </c:cat>
          <c:val>
            <c:numRef>
              <c:f>'ER2 Trends'!$AC$24:$AC$48</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2-CED3-4D8E-AD28-7EFEE1694231}"/>
            </c:ext>
          </c:extLst>
        </c:ser>
        <c:dLbls>
          <c:showLegendKey val="0"/>
          <c:showVal val="0"/>
          <c:showCatName val="0"/>
          <c:showSerName val="0"/>
          <c:showPercent val="0"/>
          <c:showBubbleSize val="0"/>
        </c:dLbls>
        <c:marker val="1"/>
        <c:smooth val="0"/>
        <c:axId val="1944633008"/>
        <c:axId val="1941789696"/>
      </c:lineChart>
      <c:dateAx>
        <c:axId val="1941783472"/>
        <c:scaling>
          <c:orientation val="minMax"/>
        </c:scaling>
        <c:delete val="0"/>
        <c:axPos val="b"/>
        <c:numFmt formatCode="mmm\-yy" sourceLinked="1"/>
        <c:majorTickMark val="out"/>
        <c:minorTickMark val="none"/>
        <c:tickLblPos val="nextTo"/>
        <c:crossAx val="1941786304"/>
        <c:crosses val="autoZero"/>
        <c:auto val="1"/>
        <c:lblOffset val="100"/>
        <c:baseTimeUnit val="months"/>
      </c:dateAx>
      <c:valAx>
        <c:axId val="1941786304"/>
        <c:scaling>
          <c:orientation val="minMax"/>
          <c:min val="0"/>
        </c:scaling>
        <c:delete val="0"/>
        <c:axPos val="l"/>
        <c:majorGridlines/>
        <c:title>
          <c:tx>
            <c:rich>
              <a:bodyPr rot="-5400000" vert="horz"/>
              <a:lstStyle/>
              <a:p>
                <a:pPr>
                  <a:defRPr/>
                </a:pPr>
                <a:r>
                  <a:rPr lang="es-ES" b="0"/>
                  <a:t>m3 per year</a:t>
                </a:r>
              </a:p>
            </c:rich>
          </c:tx>
          <c:layout/>
          <c:overlay val="0"/>
        </c:title>
        <c:numFmt formatCode="General" sourceLinked="1"/>
        <c:majorTickMark val="none"/>
        <c:minorTickMark val="none"/>
        <c:tickLblPos val="nextTo"/>
        <c:crossAx val="1941783472"/>
        <c:crosses val="autoZero"/>
        <c:crossBetween val="between"/>
      </c:valAx>
      <c:valAx>
        <c:axId val="1941789696"/>
        <c:scaling>
          <c:orientation val="minMax"/>
        </c:scaling>
        <c:delete val="0"/>
        <c:axPos val="r"/>
        <c:title>
          <c:tx>
            <c:rich>
              <a:bodyPr rot="-5400000" vert="horz"/>
              <a:lstStyle/>
              <a:p>
                <a:pPr>
                  <a:defRPr/>
                </a:pPr>
                <a:r>
                  <a:rPr lang="es-ES" b="0"/>
                  <a:t>Euro</a:t>
                </a:r>
              </a:p>
            </c:rich>
          </c:tx>
          <c:layout/>
          <c:overlay val="0"/>
        </c:title>
        <c:numFmt formatCode="General" sourceLinked="1"/>
        <c:majorTickMark val="none"/>
        <c:minorTickMark val="none"/>
        <c:tickLblPos val="nextTo"/>
        <c:crossAx val="1944633008"/>
        <c:crosses val="max"/>
        <c:crossBetween val="between"/>
      </c:valAx>
      <c:dateAx>
        <c:axId val="1944633008"/>
        <c:scaling>
          <c:orientation val="minMax"/>
        </c:scaling>
        <c:delete val="1"/>
        <c:axPos val="b"/>
        <c:numFmt formatCode="mmm\-yy" sourceLinked="1"/>
        <c:majorTickMark val="out"/>
        <c:minorTickMark val="none"/>
        <c:tickLblPos val="none"/>
        <c:crossAx val="1941789696"/>
        <c:crosses val="autoZero"/>
        <c:auto val="1"/>
        <c:lblOffset val="100"/>
        <c:baseTimeUnit val="months"/>
      </c:dateAx>
    </c:plotArea>
    <c:legend>
      <c:legendPos val="r"/>
      <c:layout>
        <c:manualLayout>
          <c:xMode val="edge"/>
          <c:yMode val="edge"/>
          <c:x val="7.9468837581743001E-2"/>
          <c:y val="0.66894297303746197"/>
          <c:w val="0.199627207615997"/>
          <c:h val="0.23787115246957799"/>
        </c:manualLayout>
      </c:layout>
      <c:overlay val="0"/>
    </c:legend>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872503225232398"/>
          <c:y val="0.102576902887139"/>
          <c:w val="0.52397544374749805"/>
          <c:h val="0.597902887139108"/>
        </c:manualLayout>
      </c:layout>
      <c:lineChart>
        <c:grouping val="standard"/>
        <c:varyColors val="0"/>
        <c:ser>
          <c:idx val="0"/>
          <c:order val="0"/>
          <c:spPr>
            <a:ln>
              <a:solidFill>
                <a:schemeClr val="accent4">
                  <a:lumMod val="50000"/>
                </a:schemeClr>
              </a:solidFill>
            </a:ln>
          </c:spPr>
          <c:marker>
            <c:symbol val="none"/>
          </c:marker>
          <c:cat>
            <c:numRef>
              <c:f>'ER1 Data'!$B$12:$B$47</c:f>
              <c:numCache>
                <c:formatCode>mmm\-yy</c:formatCode>
                <c:ptCount val="36"/>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numCache>
            </c:numRef>
          </c:cat>
          <c:val>
            <c:numRef>
              <c:f>'ER1 Data'!$C$12:$C$47</c:f>
              <c:numCache>
                <c:formatCode>General</c:formatCode>
                <c:ptCount val="36"/>
                <c:pt idx="0">
                  <c:v>1080392</c:v>
                </c:pt>
                <c:pt idx="1">
                  <c:v>976097</c:v>
                </c:pt>
                <c:pt idx="2">
                  <c:v>1080828</c:v>
                </c:pt>
                <c:pt idx="3">
                  <c:v>966756</c:v>
                </c:pt>
                <c:pt idx="4">
                  <c:v>975233</c:v>
                </c:pt>
                <c:pt idx="5">
                  <c:v>958160</c:v>
                </c:pt>
                <c:pt idx="6">
                  <c:v>971582</c:v>
                </c:pt>
                <c:pt idx="7">
                  <c:v>1000773</c:v>
                </c:pt>
                <c:pt idx="8">
                  <c:v>951127</c:v>
                </c:pt>
                <c:pt idx="9">
                  <c:v>968370</c:v>
                </c:pt>
                <c:pt idx="10">
                  <c:v>996576</c:v>
                </c:pt>
                <c:pt idx="11">
                  <c:v>1129260</c:v>
                </c:pt>
                <c:pt idx="12">
                  <c:v>1141047</c:v>
                </c:pt>
                <c:pt idx="13">
                  <c:v>1040886</c:v>
                </c:pt>
                <c:pt idx="14">
                  <c:v>1076357</c:v>
                </c:pt>
                <c:pt idx="15">
                  <c:v>988406</c:v>
                </c:pt>
                <c:pt idx="16">
                  <c:v>1016962</c:v>
                </c:pt>
                <c:pt idx="17">
                  <c:v>967156</c:v>
                </c:pt>
                <c:pt idx="18">
                  <c:v>1032814</c:v>
                </c:pt>
                <c:pt idx="19">
                  <c:v>1005262</c:v>
                </c:pt>
                <c:pt idx="20">
                  <c:v>971424</c:v>
                </c:pt>
                <c:pt idx="21">
                  <c:v>979503</c:v>
                </c:pt>
                <c:pt idx="22">
                  <c:v>1027791</c:v>
                </c:pt>
                <c:pt idx="23">
                  <c:v>1070024</c:v>
                </c:pt>
                <c:pt idx="24">
                  <c:v>1127137</c:v>
                </c:pt>
                <c:pt idx="25">
                  <c:v>926579</c:v>
                </c:pt>
                <c:pt idx="26">
                  <c:v>943679</c:v>
                </c:pt>
                <c:pt idx="27">
                  <c:v>888508</c:v>
                </c:pt>
                <c:pt idx="28">
                  <c:v>894639</c:v>
                </c:pt>
                <c:pt idx="29">
                  <c:v>900299</c:v>
                </c:pt>
              </c:numCache>
            </c:numRef>
          </c:val>
          <c:smooth val="0"/>
          <c:extLst>
            <c:ext xmlns:c16="http://schemas.microsoft.com/office/drawing/2014/chart" uri="{C3380CC4-5D6E-409C-BE32-E72D297353CC}">
              <c16:uniqueId val="{00000000-5E2F-4F2F-9CD2-8331C0B936F4}"/>
            </c:ext>
          </c:extLst>
        </c:ser>
        <c:dLbls>
          <c:showLegendKey val="0"/>
          <c:showVal val="0"/>
          <c:showCatName val="0"/>
          <c:showSerName val="0"/>
          <c:showPercent val="0"/>
          <c:showBubbleSize val="0"/>
        </c:dLbls>
        <c:smooth val="0"/>
        <c:axId val="1944991264"/>
        <c:axId val="1944993584"/>
      </c:lineChart>
      <c:dateAx>
        <c:axId val="1944991264"/>
        <c:scaling>
          <c:orientation val="minMax"/>
        </c:scaling>
        <c:delete val="0"/>
        <c:axPos val="b"/>
        <c:numFmt formatCode="mmm\-yy" sourceLinked="1"/>
        <c:majorTickMark val="out"/>
        <c:minorTickMark val="none"/>
        <c:tickLblPos val="nextTo"/>
        <c:crossAx val="1944993584"/>
        <c:crosses val="autoZero"/>
        <c:auto val="1"/>
        <c:lblOffset val="100"/>
        <c:baseTimeUnit val="months"/>
      </c:dateAx>
      <c:valAx>
        <c:axId val="1944993584"/>
        <c:scaling>
          <c:orientation val="minMax"/>
        </c:scaling>
        <c:delete val="0"/>
        <c:axPos val="l"/>
        <c:majorGridlines/>
        <c:title>
          <c:tx>
            <c:rich>
              <a:bodyPr rot="-5400000" vert="horz"/>
              <a:lstStyle/>
              <a:p>
                <a:pPr>
                  <a:defRPr/>
                </a:pPr>
                <a:r>
                  <a:rPr lang="es-ES" b="0"/>
                  <a:t>kWh per month</a:t>
                </a:r>
              </a:p>
            </c:rich>
          </c:tx>
          <c:layout/>
          <c:overlay val="0"/>
        </c:title>
        <c:numFmt formatCode="General" sourceLinked="1"/>
        <c:majorTickMark val="none"/>
        <c:minorTickMark val="none"/>
        <c:tickLblPos val="nextTo"/>
        <c:crossAx val="1944991264"/>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872503225232398"/>
          <c:y val="9.0455738487234497E-2"/>
          <c:w val="0.52397544374749805"/>
          <c:h val="0.61002414698162699"/>
        </c:manualLayout>
      </c:layout>
      <c:lineChart>
        <c:grouping val="standard"/>
        <c:varyColors val="0"/>
        <c:ser>
          <c:idx val="1"/>
          <c:order val="0"/>
          <c:spPr>
            <a:ln>
              <a:solidFill>
                <a:schemeClr val="accent3">
                  <a:lumMod val="75000"/>
                </a:schemeClr>
              </a:solidFill>
            </a:ln>
          </c:spPr>
          <c:marker>
            <c:symbol val="none"/>
          </c:marker>
          <c:cat>
            <c:numRef>
              <c:f>'ER2 Trends'!$B$24:$B$48</c:f>
              <c:numCache>
                <c:formatCode>mmm\-yy</c:formatCode>
                <c:ptCount val="25"/>
                <c:pt idx="0">
                  <c:v>40513</c:v>
                </c:pt>
                <c:pt idx="1">
                  <c:v>40544</c:v>
                </c:pt>
                <c:pt idx="2">
                  <c:v>40575</c:v>
                </c:pt>
                <c:pt idx="3">
                  <c:v>40603</c:v>
                </c:pt>
                <c:pt idx="4">
                  <c:v>40634</c:v>
                </c:pt>
                <c:pt idx="5">
                  <c:v>40664</c:v>
                </c:pt>
                <c:pt idx="6">
                  <c:v>40695</c:v>
                </c:pt>
                <c:pt idx="7">
                  <c:v>40725</c:v>
                </c:pt>
                <c:pt idx="8">
                  <c:v>40756</c:v>
                </c:pt>
                <c:pt idx="9">
                  <c:v>40787</c:v>
                </c:pt>
                <c:pt idx="10">
                  <c:v>40817</c:v>
                </c:pt>
                <c:pt idx="11">
                  <c:v>40848</c:v>
                </c:pt>
                <c:pt idx="12">
                  <c:v>40878</c:v>
                </c:pt>
                <c:pt idx="13">
                  <c:v>40909</c:v>
                </c:pt>
                <c:pt idx="14">
                  <c:v>40940</c:v>
                </c:pt>
                <c:pt idx="15">
                  <c:v>40969</c:v>
                </c:pt>
                <c:pt idx="16">
                  <c:v>41000</c:v>
                </c:pt>
                <c:pt idx="17">
                  <c:v>41030</c:v>
                </c:pt>
                <c:pt idx="18">
                  <c:v>41061</c:v>
                </c:pt>
                <c:pt idx="19">
                  <c:v>41091</c:v>
                </c:pt>
                <c:pt idx="20">
                  <c:v>41122</c:v>
                </c:pt>
                <c:pt idx="21">
                  <c:v>41153</c:v>
                </c:pt>
                <c:pt idx="22">
                  <c:v>41183</c:v>
                </c:pt>
                <c:pt idx="23">
                  <c:v>41214</c:v>
                </c:pt>
                <c:pt idx="24">
                  <c:v>41244</c:v>
                </c:pt>
              </c:numCache>
            </c:numRef>
          </c:cat>
          <c:val>
            <c:numRef>
              <c:f>'ER2 Trends'!$G$24:$G$48</c:f>
              <c:numCache>
                <c:formatCode>General</c:formatCode>
                <c:ptCount val="25"/>
                <c:pt idx="12">
                  <c:v>12317632</c:v>
                </c:pt>
                <c:pt idx="13">
                  <c:v>12286837.92</c:v>
                </c:pt>
                <c:pt idx="14">
                  <c:v>12256043.84</c:v>
                </c:pt>
                <c:pt idx="15">
                  <c:v>12225249.76</c:v>
                </c:pt>
                <c:pt idx="16">
                  <c:v>12194455.68</c:v>
                </c:pt>
                <c:pt idx="17">
                  <c:v>12163661.6</c:v>
                </c:pt>
                <c:pt idx="18">
                  <c:v>12132867.52</c:v>
                </c:pt>
                <c:pt idx="19">
                  <c:v>12102073.439999999</c:v>
                </c:pt>
                <c:pt idx="20">
                  <c:v>12071279.359999999</c:v>
                </c:pt>
                <c:pt idx="21">
                  <c:v>12040485.279999999</c:v>
                </c:pt>
                <c:pt idx="22">
                  <c:v>12009691.199999999</c:v>
                </c:pt>
                <c:pt idx="23">
                  <c:v>11978897.119999999</c:v>
                </c:pt>
                <c:pt idx="24">
                  <c:v>11948103.039999999</c:v>
                </c:pt>
              </c:numCache>
            </c:numRef>
          </c:val>
          <c:smooth val="0"/>
          <c:extLst>
            <c:ext xmlns:c16="http://schemas.microsoft.com/office/drawing/2014/chart" uri="{C3380CC4-5D6E-409C-BE32-E72D297353CC}">
              <c16:uniqueId val="{00000000-2ADE-4D34-A55E-AD2790219B66}"/>
            </c:ext>
          </c:extLst>
        </c:ser>
        <c:ser>
          <c:idx val="0"/>
          <c:order val="1"/>
          <c:spPr>
            <a:ln>
              <a:solidFill>
                <a:srgbClr val="8064A2">
                  <a:lumMod val="50000"/>
                </a:srgbClr>
              </a:solidFill>
            </a:ln>
          </c:spPr>
          <c:marker>
            <c:symbol val="none"/>
          </c:marker>
          <c:val>
            <c:numRef>
              <c:f>'ER2 Trends'!$C$24:$C$48</c:f>
              <c:numCache>
                <c:formatCode>General</c:formatCode>
                <c:ptCount val="25"/>
                <c:pt idx="0">
                  <c:v>12055154</c:v>
                </c:pt>
                <c:pt idx="1">
                  <c:v>12115809</c:v>
                </c:pt>
                <c:pt idx="2">
                  <c:v>12180598</c:v>
                </c:pt>
                <c:pt idx="3">
                  <c:v>12176127</c:v>
                </c:pt>
                <c:pt idx="4">
                  <c:v>12197777</c:v>
                </c:pt>
                <c:pt idx="5">
                  <c:v>12239506</c:v>
                </c:pt>
                <c:pt idx="6">
                  <c:v>12248502</c:v>
                </c:pt>
                <c:pt idx="7">
                  <c:v>12309734</c:v>
                </c:pt>
                <c:pt idx="8">
                  <c:v>12314223</c:v>
                </c:pt>
                <c:pt idx="9">
                  <c:v>12334520</c:v>
                </c:pt>
                <c:pt idx="10">
                  <c:v>12345653</c:v>
                </c:pt>
                <c:pt idx="11">
                  <c:v>12376868</c:v>
                </c:pt>
                <c:pt idx="12">
                  <c:v>12317632</c:v>
                </c:pt>
                <c:pt idx="13">
                  <c:v>12303722</c:v>
                </c:pt>
                <c:pt idx="14">
                  <c:v>12189415</c:v>
                </c:pt>
                <c:pt idx="15">
                  <c:v>12056737</c:v>
                </c:pt>
                <c:pt idx="16">
                  <c:v>11956839</c:v>
                </c:pt>
                <c:pt idx="17">
                  <c:v>11834516</c:v>
                </c:pt>
                <c:pt idx="18">
                  <c:v>11767659</c:v>
                </c:pt>
              </c:numCache>
            </c:numRef>
          </c:val>
          <c:smooth val="0"/>
          <c:extLst>
            <c:ext xmlns:c16="http://schemas.microsoft.com/office/drawing/2014/chart" uri="{C3380CC4-5D6E-409C-BE32-E72D297353CC}">
              <c16:uniqueId val="{00000001-2ADE-4D34-A55E-AD2790219B66}"/>
            </c:ext>
          </c:extLst>
        </c:ser>
        <c:dLbls>
          <c:showLegendKey val="0"/>
          <c:showVal val="0"/>
          <c:showCatName val="0"/>
          <c:showSerName val="0"/>
          <c:showPercent val="0"/>
          <c:showBubbleSize val="0"/>
        </c:dLbls>
        <c:smooth val="0"/>
        <c:axId val="1944956080"/>
        <c:axId val="1944958400"/>
      </c:lineChart>
      <c:dateAx>
        <c:axId val="1944956080"/>
        <c:scaling>
          <c:orientation val="minMax"/>
        </c:scaling>
        <c:delete val="0"/>
        <c:axPos val="b"/>
        <c:numFmt formatCode="mmm\-yy" sourceLinked="1"/>
        <c:majorTickMark val="out"/>
        <c:minorTickMark val="none"/>
        <c:tickLblPos val="nextTo"/>
        <c:txPr>
          <a:bodyPr rot="-5400000" vert="horz"/>
          <a:lstStyle/>
          <a:p>
            <a:pPr>
              <a:defRPr/>
            </a:pPr>
            <a:endParaRPr lang="ru-RU"/>
          </a:p>
        </c:txPr>
        <c:crossAx val="1944958400"/>
        <c:crosses val="autoZero"/>
        <c:auto val="1"/>
        <c:lblOffset val="100"/>
        <c:baseTimeUnit val="months"/>
      </c:dateAx>
      <c:valAx>
        <c:axId val="1944958400"/>
        <c:scaling>
          <c:orientation val="minMax"/>
        </c:scaling>
        <c:delete val="0"/>
        <c:axPos val="l"/>
        <c:majorGridlines/>
        <c:title>
          <c:tx>
            <c:rich>
              <a:bodyPr rot="-5400000" vert="horz"/>
              <a:lstStyle/>
              <a:p>
                <a:pPr>
                  <a:defRPr/>
                </a:pPr>
                <a:r>
                  <a:rPr lang="es-ES" sz="1000" b="0" i="0" baseline="0"/>
                  <a:t>kWh per year</a:t>
                </a:r>
                <a:endParaRPr lang="es-ES" sz="1000"/>
              </a:p>
            </c:rich>
          </c:tx>
          <c:layout/>
          <c:overlay val="0"/>
        </c:title>
        <c:numFmt formatCode="General" sourceLinked="1"/>
        <c:majorTickMark val="none"/>
        <c:minorTickMark val="none"/>
        <c:tickLblPos val="nextTo"/>
        <c:crossAx val="1944956080"/>
        <c:crosses val="autoZero"/>
        <c:crossBetween val="between"/>
      </c:valAx>
    </c:plotArea>
    <c:plotVisOnly val="1"/>
    <c:dispBlanksAs val="gap"/>
    <c:showDLblsOverMax val="0"/>
  </c:chart>
  <c:spPr>
    <a:noFill/>
    <a:ln>
      <a:no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27691623646954899"/>
          <c:y val="0.107777777777778"/>
          <c:w val="0.52415746006566899"/>
          <c:h val="0.59489658792650901"/>
        </c:manualLayout>
      </c:layout>
      <c:lineChart>
        <c:grouping val="standard"/>
        <c:varyColors val="0"/>
        <c:ser>
          <c:idx val="0"/>
          <c:order val="0"/>
          <c:spPr>
            <a:ln w="28575">
              <a:solidFill>
                <a:schemeClr val="accent6">
                  <a:lumMod val="50000"/>
                </a:schemeClr>
              </a:solidFill>
            </a:ln>
          </c:spPr>
          <c:marker>
            <c:symbol val="none"/>
          </c:marker>
          <c:cat>
            <c:numRef>
              <c:f>'ER2 Trends'!$J$13:$J$48</c:f>
              <c:numCache>
                <c:formatCode>mmm\-yy</c:formatCode>
                <c:ptCount val="36"/>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numCache>
            </c:numRef>
          </c:cat>
          <c:val>
            <c:numRef>
              <c:f>'ER2 Trends'!$N$13:$N$48</c:f>
              <c:numCache>
                <c:formatCode>0.000</c:formatCode>
                <c:ptCount val="36"/>
                <c:pt idx="0">
                  <c:v>2.4719999999999999E-2</c:v>
                </c:pt>
                <c:pt idx="1">
                  <c:v>2.4719999999999999E-2</c:v>
                </c:pt>
                <c:pt idx="2">
                  <c:v>2.4719999999999999E-2</c:v>
                </c:pt>
                <c:pt idx="3">
                  <c:v>2.4719999999999999E-2</c:v>
                </c:pt>
                <c:pt idx="4">
                  <c:v>2.4719999999999999E-2</c:v>
                </c:pt>
                <c:pt idx="5">
                  <c:v>2.4719999999999999E-2</c:v>
                </c:pt>
                <c:pt idx="6">
                  <c:v>2.4719999999999999E-2</c:v>
                </c:pt>
                <c:pt idx="7">
                  <c:v>2.4719999999999999E-2</c:v>
                </c:pt>
                <c:pt idx="8">
                  <c:v>2.4719999999999999E-2</c:v>
                </c:pt>
                <c:pt idx="9">
                  <c:v>2.4719999999999999E-2</c:v>
                </c:pt>
                <c:pt idx="10">
                  <c:v>2.4719999999999999E-2</c:v>
                </c:pt>
                <c:pt idx="11">
                  <c:v>2.4719999999999999E-2</c:v>
                </c:pt>
                <c:pt idx="12">
                  <c:v>2.375E-2</c:v>
                </c:pt>
                <c:pt idx="13">
                  <c:v>2.375E-2</c:v>
                </c:pt>
                <c:pt idx="14">
                  <c:v>2.375E-2</c:v>
                </c:pt>
                <c:pt idx="15">
                  <c:v>2.375E-2</c:v>
                </c:pt>
                <c:pt idx="16">
                  <c:v>2.375E-2</c:v>
                </c:pt>
                <c:pt idx="17">
                  <c:v>2.375E-2</c:v>
                </c:pt>
                <c:pt idx="18">
                  <c:v>2.3749999999999997E-2</c:v>
                </c:pt>
                <c:pt idx="19">
                  <c:v>2.375E-2</c:v>
                </c:pt>
                <c:pt idx="20">
                  <c:v>2.375E-2</c:v>
                </c:pt>
                <c:pt idx="21">
                  <c:v>2.375E-2</c:v>
                </c:pt>
                <c:pt idx="22">
                  <c:v>2.375E-2</c:v>
                </c:pt>
                <c:pt idx="23">
                  <c:v>2.375E-2</c:v>
                </c:pt>
                <c:pt idx="24">
                  <c:v>2.375E-2</c:v>
                </c:pt>
                <c:pt idx="25">
                  <c:v>2.375E-2</c:v>
                </c:pt>
                <c:pt idx="26">
                  <c:v>2.375E-2</c:v>
                </c:pt>
                <c:pt idx="27">
                  <c:v>2.375E-2</c:v>
                </c:pt>
                <c:pt idx="28">
                  <c:v>2.375E-2</c:v>
                </c:pt>
                <c:pt idx="29">
                  <c:v>2.3749999999999997E-2</c:v>
                </c:pt>
              </c:numCache>
            </c:numRef>
          </c:val>
          <c:smooth val="0"/>
          <c:extLst>
            <c:ext xmlns:c16="http://schemas.microsoft.com/office/drawing/2014/chart" uri="{C3380CC4-5D6E-409C-BE32-E72D297353CC}">
              <c16:uniqueId val="{00000000-F157-41A4-A0C8-DE7CBCACACA1}"/>
            </c:ext>
          </c:extLst>
        </c:ser>
        <c:dLbls>
          <c:showLegendKey val="0"/>
          <c:showVal val="0"/>
          <c:showCatName val="0"/>
          <c:showSerName val="0"/>
          <c:showPercent val="0"/>
          <c:showBubbleSize val="0"/>
        </c:dLbls>
        <c:smooth val="0"/>
        <c:axId val="1944930768"/>
        <c:axId val="1944926080"/>
      </c:lineChart>
      <c:dateAx>
        <c:axId val="1944930768"/>
        <c:scaling>
          <c:orientation val="minMax"/>
        </c:scaling>
        <c:delete val="0"/>
        <c:axPos val="b"/>
        <c:numFmt formatCode="mmm\-yy" sourceLinked="1"/>
        <c:majorTickMark val="out"/>
        <c:minorTickMark val="none"/>
        <c:tickLblPos val="nextTo"/>
        <c:txPr>
          <a:bodyPr/>
          <a:lstStyle/>
          <a:p>
            <a:pPr>
              <a:defRPr lang="en-US"/>
            </a:pPr>
            <a:endParaRPr lang="ru-RU"/>
          </a:p>
        </c:txPr>
        <c:crossAx val="1944926080"/>
        <c:crosses val="autoZero"/>
        <c:auto val="1"/>
        <c:lblOffset val="100"/>
        <c:baseTimeUnit val="months"/>
      </c:dateAx>
      <c:valAx>
        <c:axId val="1944926080"/>
        <c:scaling>
          <c:orientation val="minMax"/>
        </c:scaling>
        <c:delete val="0"/>
        <c:axPos val="l"/>
        <c:majorGridlines/>
        <c:title>
          <c:tx>
            <c:rich>
              <a:bodyPr rot="-5400000" vert="horz"/>
              <a:lstStyle/>
              <a:p>
                <a:pPr>
                  <a:defRPr/>
                </a:pPr>
                <a:r>
                  <a:rPr lang="es-ES" b="0"/>
                  <a:t>Euro</a:t>
                </a:r>
              </a:p>
            </c:rich>
          </c:tx>
          <c:layout/>
          <c:overlay val="0"/>
        </c:title>
        <c:numFmt formatCode="0.000" sourceLinked="1"/>
        <c:majorTickMark val="none"/>
        <c:minorTickMark val="none"/>
        <c:tickLblPos val="nextTo"/>
        <c:txPr>
          <a:bodyPr/>
          <a:lstStyle/>
          <a:p>
            <a:pPr>
              <a:defRPr lang="en-US"/>
            </a:pPr>
            <a:endParaRPr lang="ru-RU"/>
          </a:p>
        </c:txPr>
        <c:crossAx val="1944930768"/>
        <c:crosses val="autoZero"/>
        <c:crossBetween val="between"/>
      </c:valAx>
    </c:plotArea>
    <c:plotVisOnly val="1"/>
    <c:dispBlanksAs val="gap"/>
    <c:showDLblsOverMax val="0"/>
  </c:chart>
  <c:spPr>
    <a:noFill/>
    <a:ln>
      <a:noFill/>
    </a:ln>
  </c:spPr>
  <c:printSettings>
    <c:headerFooter/>
    <c:pageMargins b="1" l="0.750000000000002" r="0.75000000000000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872503225232398"/>
          <c:y val="0.102576902887139"/>
          <c:w val="0.52397544374749805"/>
          <c:h val="0.59510656167979004"/>
        </c:manualLayout>
      </c:layout>
      <c:lineChart>
        <c:grouping val="standard"/>
        <c:varyColors val="0"/>
        <c:ser>
          <c:idx val="0"/>
          <c:order val="0"/>
          <c:spPr>
            <a:ln>
              <a:solidFill>
                <a:schemeClr val="accent6">
                  <a:lumMod val="50000"/>
                </a:schemeClr>
              </a:solidFill>
            </a:ln>
          </c:spPr>
          <c:marker>
            <c:symbol val="none"/>
          </c:marker>
          <c:cat>
            <c:numRef>
              <c:f>'ER1 Data'!$B$12:$B$47</c:f>
              <c:numCache>
                <c:formatCode>mmm\-yy</c:formatCode>
                <c:ptCount val="36"/>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numCache>
            </c:numRef>
          </c:cat>
          <c:val>
            <c:numRef>
              <c:f>'ER1 Data'!$E$12:$E$47</c:f>
              <c:numCache>
                <c:formatCode>General</c:formatCode>
                <c:ptCount val="36"/>
                <c:pt idx="0">
                  <c:v>27854</c:v>
                </c:pt>
                <c:pt idx="1">
                  <c:v>25134</c:v>
                </c:pt>
                <c:pt idx="2">
                  <c:v>31500</c:v>
                </c:pt>
                <c:pt idx="3">
                  <c:v>32734</c:v>
                </c:pt>
                <c:pt idx="4">
                  <c:v>38804</c:v>
                </c:pt>
                <c:pt idx="5">
                  <c:v>37424</c:v>
                </c:pt>
                <c:pt idx="6">
                  <c:v>39170</c:v>
                </c:pt>
                <c:pt idx="7">
                  <c:v>37860</c:v>
                </c:pt>
                <c:pt idx="8">
                  <c:v>34000</c:v>
                </c:pt>
                <c:pt idx="9">
                  <c:v>31703</c:v>
                </c:pt>
                <c:pt idx="10">
                  <c:v>27118</c:v>
                </c:pt>
                <c:pt idx="11">
                  <c:v>29000</c:v>
                </c:pt>
                <c:pt idx="12">
                  <c:v>36342</c:v>
                </c:pt>
                <c:pt idx="13">
                  <c:v>35832</c:v>
                </c:pt>
                <c:pt idx="14">
                  <c:v>40000</c:v>
                </c:pt>
                <c:pt idx="15">
                  <c:v>36700</c:v>
                </c:pt>
                <c:pt idx="16">
                  <c:v>48000</c:v>
                </c:pt>
                <c:pt idx="17">
                  <c:v>43000</c:v>
                </c:pt>
                <c:pt idx="18">
                  <c:v>43670</c:v>
                </c:pt>
                <c:pt idx="19">
                  <c:v>35052</c:v>
                </c:pt>
                <c:pt idx="20">
                  <c:v>37000</c:v>
                </c:pt>
                <c:pt idx="21">
                  <c:v>31620</c:v>
                </c:pt>
                <c:pt idx="22">
                  <c:v>33864</c:v>
                </c:pt>
                <c:pt idx="23">
                  <c:v>30036</c:v>
                </c:pt>
                <c:pt idx="24">
                  <c:v>31714</c:v>
                </c:pt>
                <c:pt idx="25">
                  <c:v>30089</c:v>
                </c:pt>
                <c:pt idx="26">
                  <c:v>32000</c:v>
                </c:pt>
                <c:pt idx="27">
                  <c:v>28721</c:v>
                </c:pt>
                <c:pt idx="28">
                  <c:v>42804</c:v>
                </c:pt>
                <c:pt idx="29">
                  <c:v>29060</c:v>
                </c:pt>
              </c:numCache>
            </c:numRef>
          </c:val>
          <c:smooth val="0"/>
          <c:extLst>
            <c:ext xmlns:c16="http://schemas.microsoft.com/office/drawing/2014/chart" uri="{C3380CC4-5D6E-409C-BE32-E72D297353CC}">
              <c16:uniqueId val="{00000000-90F0-4823-8D3C-6DFCA2CE43EA}"/>
            </c:ext>
          </c:extLst>
        </c:ser>
        <c:dLbls>
          <c:showLegendKey val="0"/>
          <c:showVal val="0"/>
          <c:showCatName val="0"/>
          <c:showSerName val="0"/>
          <c:showPercent val="0"/>
          <c:showBubbleSize val="0"/>
        </c:dLbls>
        <c:smooth val="0"/>
        <c:axId val="1944868464"/>
        <c:axId val="1944870784"/>
      </c:lineChart>
      <c:dateAx>
        <c:axId val="1944868464"/>
        <c:scaling>
          <c:orientation val="minMax"/>
        </c:scaling>
        <c:delete val="0"/>
        <c:axPos val="b"/>
        <c:numFmt formatCode="mmm\-yy" sourceLinked="1"/>
        <c:majorTickMark val="out"/>
        <c:minorTickMark val="none"/>
        <c:tickLblPos val="nextTo"/>
        <c:txPr>
          <a:bodyPr rot="-5400000" vert="horz"/>
          <a:lstStyle/>
          <a:p>
            <a:pPr>
              <a:defRPr/>
            </a:pPr>
            <a:endParaRPr lang="ru-RU"/>
          </a:p>
        </c:txPr>
        <c:crossAx val="1944870784"/>
        <c:crosses val="autoZero"/>
        <c:auto val="1"/>
        <c:lblOffset val="100"/>
        <c:baseTimeUnit val="months"/>
        <c:majorUnit val="3"/>
        <c:majorTimeUnit val="months"/>
      </c:dateAx>
      <c:valAx>
        <c:axId val="1944870784"/>
        <c:scaling>
          <c:orientation val="minMax"/>
        </c:scaling>
        <c:delete val="0"/>
        <c:axPos val="l"/>
        <c:majorGridlines/>
        <c:title>
          <c:tx>
            <c:rich>
              <a:bodyPr rot="-5400000" vert="horz"/>
              <a:lstStyle/>
              <a:p>
                <a:pPr>
                  <a:defRPr/>
                </a:pPr>
                <a:r>
                  <a:rPr lang="es-ES" b="0"/>
                  <a:t>kWh per month</a:t>
                </a:r>
              </a:p>
            </c:rich>
          </c:tx>
          <c:layout/>
          <c:overlay val="0"/>
        </c:title>
        <c:numFmt formatCode="General" sourceLinked="1"/>
        <c:majorTickMark val="none"/>
        <c:minorTickMark val="none"/>
        <c:tickLblPos val="nextTo"/>
        <c:crossAx val="1944868464"/>
        <c:crosses val="autoZero"/>
        <c:crossBetween val="between"/>
      </c:valAx>
    </c:plotArea>
    <c:plotVisOnly val="1"/>
    <c:dispBlanksAs val="gap"/>
    <c:showDLblsOverMax val="0"/>
  </c:chart>
  <c:spPr>
    <a:noFill/>
    <a:ln>
      <a:noFill/>
    </a:ln>
  </c:spPr>
  <c:printSettings>
    <c:headerFooter/>
    <c:pageMargins b="0.750000000000001" l="0.70000000000000095" r="0.70000000000000095" t="0.750000000000001"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872503225232398"/>
          <c:y val="9.0455738487234497E-2"/>
          <c:w val="0.52397544374749805"/>
          <c:h val="0.61002414698162699"/>
        </c:manualLayout>
      </c:layout>
      <c:lineChart>
        <c:grouping val="standard"/>
        <c:varyColors val="0"/>
        <c:ser>
          <c:idx val="1"/>
          <c:order val="0"/>
          <c:spPr>
            <a:ln>
              <a:solidFill>
                <a:schemeClr val="accent3">
                  <a:lumMod val="75000"/>
                </a:schemeClr>
              </a:solidFill>
            </a:ln>
          </c:spPr>
          <c:marker>
            <c:symbol val="none"/>
          </c:marker>
          <c:cat>
            <c:numRef>
              <c:f>'ER2 Trends'!$B$24:$B$48</c:f>
              <c:numCache>
                <c:formatCode>mmm\-yy</c:formatCode>
                <c:ptCount val="25"/>
                <c:pt idx="0">
                  <c:v>40513</c:v>
                </c:pt>
                <c:pt idx="1">
                  <c:v>40544</c:v>
                </c:pt>
                <c:pt idx="2">
                  <c:v>40575</c:v>
                </c:pt>
                <c:pt idx="3">
                  <c:v>40603</c:v>
                </c:pt>
                <c:pt idx="4">
                  <c:v>40634</c:v>
                </c:pt>
                <c:pt idx="5">
                  <c:v>40664</c:v>
                </c:pt>
                <c:pt idx="6">
                  <c:v>40695</c:v>
                </c:pt>
                <c:pt idx="7">
                  <c:v>40725</c:v>
                </c:pt>
                <c:pt idx="8">
                  <c:v>40756</c:v>
                </c:pt>
                <c:pt idx="9">
                  <c:v>40787</c:v>
                </c:pt>
                <c:pt idx="10">
                  <c:v>40817</c:v>
                </c:pt>
                <c:pt idx="11">
                  <c:v>40848</c:v>
                </c:pt>
                <c:pt idx="12">
                  <c:v>40878</c:v>
                </c:pt>
                <c:pt idx="13">
                  <c:v>40909</c:v>
                </c:pt>
                <c:pt idx="14">
                  <c:v>40940</c:v>
                </c:pt>
                <c:pt idx="15">
                  <c:v>40969</c:v>
                </c:pt>
                <c:pt idx="16">
                  <c:v>41000</c:v>
                </c:pt>
                <c:pt idx="17">
                  <c:v>41030</c:v>
                </c:pt>
                <c:pt idx="18">
                  <c:v>41061</c:v>
                </c:pt>
                <c:pt idx="19">
                  <c:v>41091</c:v>
                </c:pt>
                <c:pt idx="20">
                  <c:v>41122</c:v>
                </c:pt>
                <c:pt idx="21">
                  <c:v>41153</c:v>
                </c:pt>
                <c:pt idx="22">
                  <c:v>41183</c:v>
                </c:pt>
                <c:pt idx="23">
                  <c:v>41214</c:v>
                </c:pt>
                <c:pt idx="24">
                  <c:v>41244</c:v>
                </c:pt>
              </c:numCache>
            </c:numRef>
          </c:cat>
          <c:val>
            <c:numRef>
              <c:f>'ER2 Trends'!$O$24:$O$48</c:f>
              <c:numCache>
                <c:formatCode>General</c:formatCode>
                <c:ptCount val="25"/>
                <c:pt idx="12">
                  <c:v>451116</c:v>
                </c:pt>
                <c:pt idx="13">
                  <c:v>449988.20999999973</c:v>
                </c:pt>
                <c:pt idx="14">
                  <c:v>448860.41999999975</c:v>
                </c:pt>
                <c:pt idx="15">
                  <c:v>447732.62999999977</c:v>
                </c:pt>
                <c:pt idx="16">
                  <c:v>446604.83999999979</c:v>
                </c:pt>
                <c:pt idx="17">
                  <c:v>445477.04999999981</c:v>
                </c:pt>
                <c:pt idx="18">
                  <c:v>444349.25999999983</c:v>
                </c:pt>
                <c:pt idx="19">
                  <c:v>443221.46999999986</c:v>
                </c:pt>
                <c:pt idx="20">
                  <c:v>442093.67999999988</c:v>
                </c:pt>
                <c:pt idx="21">
                  <c:v>440965.8899999999</c:v>
                </c:pt>
                <c:pt idx="22">
                  <c:v>439838.09999999992</c:v>
                </c:pt>
                <c:pt idx="23">
                  <c:v>438710.30999999994</c:v>
                </c:pt>
                <c:pt idx="24">
                  <c:v>437582.51999999996</c:v>
                </c:pt>
              </c:numCache>
            </c:numRef>
          </c:val>
          <c:smooth val="0"/>
          <c:extLst>
            <c:ext xmlns:c16="http://schemas.microsoft.com/office/drawing/2014/chart" uri="{C3380CC4-5D6E-409C-BE32-E72D297353CC}">
              <c16:uniqueId val="{00000000-1BED-4B02-911E-1EA7232EF44A}"/>
            </c:ext>
          </c:extLst>
        </c:ser>
        <c:ser>
          <c:idx val="0"/>
          <c:order val="1"/>
          <c:spPr>
            <a:ln>
              <a:solidFill>
                <a:schemeClr val="accent6">
                  <a:lumMod val="50000"/>
                </a:schemeClr>
              </a:solidFill>
            </a:ln>
          </c:spPr>
          <c:marker>
            <c:symbol val="none"/>
          </c:marker>
          <c:val>
            <c:numRef>
              <c:f>'ER2 Trends'!$K$24:$K$48</c:f>
              <c:numCache>
                <c:formatCode>General</c:formatCode>
                <c:ptCount val="25"/>
                <c:pt idx="0">
                  <c:v>392301</c:v>
                </c:pt>
                <c:pt idx="1">
                  <c:v>400789</c:v>
                </c:pt>
                <c:pt idx="2">
                  <c:v>411487</c:v>
                </c:pt>
                <c:pt idx="3">
                  <c:v>419987</c:v>
                </c:pt>
                <c:pt idx="4">
                  <c:v>423953</c:v>
                </c:pt>
                <c:pt idx="5">
                  <c:v>433149</c:v>
                </c:pt>
                <c:pt idx="6">
                  <c:v>438725</c:v>
                </c:pt>
                <c:pt idx="7">
                  <c:v>443225</c:v>
                </c:pt>
                <c:pt idx="8">
                  <c:v>440417</c:v>
                </c:pt>
                <c:pt idx="9">
                  <c:v>443417</c:v>
                </c:pt>
                <c:pt idx="10">
                  <c:v>443334</c:v>
                </c:pt>
                <c:pt idx="11">
                  <c:v>450080</c:v>
                </c:pt>
                <c:pt idx="12">
                  <c:v>451116</c:v>
                </c:pt>
                <c:pt idx="13">
                  <c:v>446488</c:v>
                </c:pt>
                <c:pt idx="14">
                  <c:v>440745</c:v>
                </c:pt>
                <c:pt idx="15">
                  <c:v>432745</c:v>
                </c:pt>
                <c:pt idx="16">
                  <c:v>424766</c:v>
                </c:pt>
                <c:pt idx="17">
                  <c:v>419570</c:v>
                </c:pt>
                <c:pt idx="18">
                  <c:v>405630</c:v>
                </c:pt>
              </c:numCache>
            </c:numRef>
          </c:val>
          <c:smooth val="0"/>
          <c:extLst>
            <c:ext xmlns:c16="http://schemas.microsoft.com/office/drawing/2014/chart" uri="{C3380CC4-5D6E-409C-BE32-E72D297353CC}">
              <c16:uniqueId val="{00000001-1BED-4B02-911E-1EA7232EF44A}"/>
            </c:ext>
          </c:extLst>
        </c:ser>
        <c:dLbls>
          <c:showLegendKey val="0"/>
          <c:showVal val="0"/>
          <c:showCatName val="0"/>
          <c:showSerName val="0"/>
          <c:showPercent val="0"/>
          <c:showBubbleSize val="0"/>
        </c:dLbls>
        <c:smooth val="0"/>
        <c:axId val="1944819648"/>
        <c:axId val="1944821968"/>
      </c:lineChart>
      <c:dateAx>
        <c:axId val="1944819648"/>
        <c:scaling>
          <c:orientation val="minMax"/>
        </c:scaling>
        <c:delete val="0"/>
        <c:axPos val="b"/>
        <c:numFmt formatCode="mmm\-yy" sourceLinked="1"/>
        <c:majorTickMark val="out"/>
        <c:minorTickMark val="none"/>
        <c:tickLblPos val="nextTo"/>
        <c:txPr>
          <a:bodyPr rot="-5400000" vert="horz"/>
          <a:lstStyle/>
          <a:p>
            <a:pPr>
              <a:defRPr/>
            </a:pPr>
            <a:endParaRPr lang="ru-RU"/>
          </a:p>
        </c:txPr>
        <c:crossAx val="1944821968"/>
        <c:crosses val="autoZero"/>
        <c:auto val="1"/>
        <c:lblOffset val="100"/>
        <c:baseTimeUnit val="months"/>
      </c:dateAx>
      <c:valAx>
        <c:axId val="1944821968"/>
        <c:scaling>
          <c:orientation val="minMax"/>
        </c:scaling>
        <c:delete val="0"/>
        <c:axPos val="l"/>
        <c:majorGridlines/>
        <c:title>
          <c:tx>
            <c:rich>
              <a:bodyPr rot="-5400000" vert="horz"/>
              <a:lstStyle/>
              <a:p>
                <a:pPr>
                  <a:defRPr/>
                </a:pPr>
                <a:r>
                  <a:rPr lang="es-ES" sz="1000" b="0" i="0" baseline="0"/>
                  <a:t>kWh per year</a:t>
                </a:r>
                <a:endParaRPr lang="es-ES" sz="1000"/>
              </a:p>
            </c:rich>
          </c:tx>
          <c:layout/>
          <c:overlay val="0"/>
        </c:title>
        <c:numFmt formatCode="General" sourceLinked="1"/>
        <c:majorTickMark val="none"/>
        <c:minorTickMark val="none"/>
        <c:tickLblPos val="nextTo"/>
        <c:crossAx val="1944819648"/>
        <c:crosses val="autoZero"/>
        <c:crossBetween val="between"/>
      </c:valAx>
    </c:plotArea>
    <c:plotVisOnly val="1"/>
    <c:dispBlanksAs val="gap"/>
    <c:showDLblsOverMax val="0"/>
  </c:chart>
  <c:spPr>
    <a:noFill/>
    <a:ln>
      <a:noFill/>
    </a:ln>
  </c:spPr>
  <c:printSettings>
    <c:headerFooter/>
    <c:pageMargins b="0.750000000000001" l="0.70000000000000095" r="0.70000000000000095" t="0.750000000000001"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872503225232398"/>
          <c:y val="0.102576902887139"/>
          <c:w val="0.52397544374749805"/>
          <c:h val="0.597902887139108"/>
        </c:manualLayout>
      </c:layout>
      <c:lineChart>
        <c:grouping val="standard"/>
        <c:varyColors val="0"/>
        <c:ser>
          <c:idx val="0"/>
          <c:order val="0"/>
          <c:spPr>
            <a:ln>
              <a:solidFill>
                <a:schemeClr val="tx1"/>
              </a:solidFill>
            </a:ln>
          </c:spPr>
          <c:marker>
            <c:symbol val="none"/>
          </c:marker>
          <c:cat>
            <c:numRef>
              <c:f>'ER1 Data'!$B$12:$B$47</c:f>
              <c:numCache>
                <c:formatCode>mmm\-yy</c:formatCode>
                <c:ptCount val="36"/>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numCache>
            </c:numRef>
          </c:cat>
          <c:val>
            <c:numRef>
              <c:f>'ER1 Data'!$G$12:$G$47</c:f>
              <c:numCache>
                <c:formatCode>General</c:formatCode>
                <c:ptCount val="36"/>
              </c:numCache>
            </c:numRef>
          </c:val>
          <c:smooth val="0"/>
          <c:extLst>
            <c:ext xmlns:c16="http://schemas.microsoft.com/office/drawing/2014/chart" uri="{C3380CC4-5D6E-409C-BE32-E72D297353CC}">
              <c16:uniqueId val="{00000000-380E-4F3D-B0FD-D9A1FED02C88}"/>
            </c:ext>
          </c:extLst>
        </c:ser>
        <c:dLbls>
          <c:showLegendKey val="0"/>
          <c:showVal val="0"/>
          <c:showCatName val="0"/>
          <c:showSerName val="0"/>
          <c:showPercent val="0"/>
          <c:showBubbleSize val="0"/>
        </c:dLbls>
        <c:smooth val="0"/>
        <c:axId val="1903487808"/>
        <c:axId val="1903212304"/>
      </c:lineChart>
      <c:dateAx>
        <c:axId val="1903487808"/>
        <c:scaling>
          <c:orientation val="minMax"/>
        </c:scaling>
        <c:delete val="0"/>
        <c:axPos val="b"/>
        <c:numFmt formatCode="mmm\-yy" sourceLinked="1"/>
        <c:majorTickMark val="out"/>
        <c:minorTickMark val="none"/>
        <c:tickLblPos val="nextTo"/>
        <c:crossAx val="1903212304"/>
        <c:crosses val="autoZero"/>
        <c:auto val="1"/>
        <c:lblOffset val="100"/>
        <c:baseTimeUnit val="months"/>
      </c:dateAx>
      <c:valAx>
        <c:axId val="1903212304"/>
        <c:scaling>
          <c:orientation val="minMax"/>
        </c:scaling>
        <c:delete val="0"/>
        <c:axPos val="l"/>
        <c:majorGridlines/>
        <c:title>
          <c:tx>
            <c:rich>
              <a:bodyPr rot="-5400000" vert="horz"/>
              <a:lstStyle/>
              <a:p>
                <a:pPr>
                  <a:defRPr/>
                </a:pPr>
                <a:r>
                  <a:rPr lang="en-US" b="0"/>
                  <a:t>kWh per month</a:t>
                </a:r>
              </a:p>
            </c:rich>
          </c:tx>
          <c:layout/>
          <c:overlay val="0"/>
        </c:title>
        <c:numFmt formatCode="General" sourceLinked="1"/>
        <c:majorTickMark val="none"/>
        <c:minorTickMark val="none"/>
        <c:tickLblPos val="nextTo"/>
        <c:crossAx val="1903487808"/>
        <c:crosses val="autoZero"/>
        <c:crossBetween val="between"/>
      </c:valAx>
    </c:plotArea>
    <c:plotVisOnly val="1"/>
    <c:dispBlanksAs val="gap"/>
    <c:showDLblsOverMax val="0"/>
  </c:chart>
  <c:spPr>
    <a:noFill/>
    <a:ln>
      <a:noFill/>
    </a:ln>
  </c:spPr>
  <c:printSettings>
    <c:headerFooter/>
    <c:pageMargins b="0.750000000000001" l="0.70000000000000095" r="0.70000000000000095" t="0.750000000000001"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872503225232398"/>
          <c:y val="9.0455738487234497E-2"/>
          <c:w val="0.52397544374749805"/>
          <c:h val="0.61002414698162699"/>
        </c:manualLayout>
      </c:layout>
      <c:lineChart>
        <c:grouping val="standard"/>
        <c:varyColors val="0"/>
        <c:ser>
          <c:idx val="1"/>
          <c:order val="0"/>
          <c:spPr>
            <a:ln>
              <a:solidFill>
                <a:schemeClr val="accent3">
                  <a:lumMod val="75000"/>
                </a:schemeClr>
              </a:solidFill>
            </a:ln>
          </c:spPr>
          <c:marker>
            <c:symbol val="none"/>
          </c:marker>
          <c:cat>
            <c:numRef>
              <c:f>'ER2 Trends'!$B$24:$B$48</c:f>
              <c:numCache>
                <c:formatCode>mmm\-yy</c:formatCode>
                <c:ptCount val="25"/>
                <c:pt idx="0">
                  <c:v>40513</c:v>
                </c:pt>
                <c:pt idx="1">
                  <c:v>40544</c:v>
                </c:pt>
                <c:pt idx="2">
                  <c:v>40575</c:v>
                </c:pt>
                <c:pt idx="3">
                  <c:v>40603</c:v>
                </c:pt>
                <c:pt idx="4">
                  <c:v>40634</c:v>
                </c:pt>
                <c:pt idx="5">
                  <c:v>40664</c:v>
                </c:pt>
                <c:pt idx="6">
                  <c:v>40695</c:v>
                </c:pt>
                <c:pt idx="7">
                  <c:v>40725</c:v>
                </c:pt>
                <c:pt idx="8">
                  <c:v>40756</c:v>
                </c:pt>
                <c:pt idx="9">
                  <c:v>40787</c:v>
                </c:pt>
                <c:pt idx="10">
                  <c:v>40817</c:v>
                </c:pt>
                <c:pt idx="11">
                  <c:v>40848</c:v>
                </c:pt>
                <c:pt idx="12">
                  <c:v>40878</c:v>
                </c:pt>
                <c:pt idx="13">
                  <c:v>40909</c:v>
                </c:pt>
                <c:pt idx="14">
                  <c:v>40940</c:v>
                </c:pt>
                <c:pt idx="15">
                  <c:v>40969</c:v>
                </c:pt>
                <c:pt idx="16">
                  <c:v>41000</c:v>
                </c:pt>
                <c:pt idx="17">
                  <c:v>41030</c:v>
                </c:pt>
                <c:pt idx="18">
                  <c:v>41061</c:v>
                </c:pt>
                <c:pt idx="19">
                  <c:v>41091</c:v>
                </c:pt>
                <c:pt idx="20">
                  <c:v>41122</c:v>
                </c:pt>
                <c:pt idx="21">
                  <c:v>41153</c:v>
                </c:pt>
                <c:pt idx="22">
                  <c:v>41183</c:v>
                </c:pt>
                <c:pt idx="23">
                  <c:v>41214</c:v>
                </c:pt>
                <c:pt idx="24">
                  <c:v>41244</c:v>
                </c:pt>
              </c:numCache>
            </c:numRef>
          </c:cat>
          <c:val>
            <c:numRef>
              <c:f>'ER2 Trends'!$W$24:$W$48</c:f>
              <c:numCache>
                <c:formatCode>General</c:formatCode>
                <c:ptCount val="25"/>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0-2E55-4359-9190-483D9952D1B6}"/>
            </c:ext>
          </c:extLst>
        </c:ser>
        <c:ser>
          <c:idx val="0"/>
          <c:order val="1"/>
          <c:spPr>
            <a:ln>
              <a:solidFill>
                <a:schemeClr val="tx1"/>
              </a:solidFill>
            </a:ln>
          </c:spPr>
          <c:marker>
            <c:symbol val="none"/>
          </c:marker>
          <c:val>
            <c:numRef>
              <c:f>'ER2 Trends'!$S$24:$S$48</c:f>
              <c:numCache>
                <c:formatCode>General</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2E55-4359-9190-483D9952D1B6}"/>
            </c:ext>
          </c:extLst>
        </c:ser>
        <c:dLbls>
          <c:showLegendKey val="0"/>
          <c:showVal val="0"/>
          <c:showCatName val="0"/>
          <c:showSerName val="0"/>
          <c:showPercent val="0"/>
          <c:showBubbleSize val="0"/>
        </c:dLbls>
        <c:smooth val="0"/>
        <c:axId val="1902307856"/>
        <c:axId val="1902223760"/>
      </c:lineChart>
      <c:dateAx>
        <c:axId val="1902307856"/>
        <c:scaling>
          <c:orientation val="minMax"/>
        </c:scaling>
        <c:delete val="0"/>
        <c:axPos val="b"/>
        <c:numFmt formatCode="mmm\-yy" sourceLinked="1"/>
        <c:majorTickMark val="out"/>
        <c:minorTickMark val="none"/>
        <c:tickLblPos val="nextTo"/>
        <c:txPr>
          <a:bodyPr rot="-5400000" vert="horz"/>
          <a:lstStyle/>
          <a:p>
            <a:pPr>
              <a:defRPr/>
            </a:pPr>
            <a:endParaRPr lang="ru-RU"/>
          </a:p>
        </c:txPr>
        <c:crossAx val="1902223760"/>
        <c:crosses val="autoZero"/>
        <c:auto val="1"/>
        <c:lblOffset val="100"/>
        <c:baseTimeUnit val="months"/>
      </c:dateAx>
      <c:valAx>
        <c:axId val="1902223760"/>
        <c:scaling>
          <c:orientation val="minMax"/>
        </c:scaling>
        <c:delete val="0"/>
        <c:axPos val="l"/>
        <c:majorGridlines/>
        <c:title>
          <c:tx>
            <c:rich>
              <a:bodyPr rot="-5400000" vert="horz"/>
              <a:lstStyle/>
              <a:p>
                <a:pPr>
                  <a:defRPr/>
                </a:pPr>
                <a:r>
                  <a:rPr lang="es-ES" sz="1000" b="0" i="0" baseline="0"/>
                  <a:t>kWh per year</a:t>
                </a:r>
                <a:endParaRPr lang="es-ES" sz="1000"/>
              </a:p>
            </c:rich>
          </c:tx>
          <c:layout/>
          <c:overlay val="0"/>
        </c:title>
        <c:numFmt formatCode="General" sourceLinked="1"/>
        <c:majorTickMark val="none"/>
        <c:minorTickMark val="none"/>
        <c:tickLblPos val="nextTo"/>
        <c:crossAx val="1902307856"/>
        <c:crosses val="autoZero"/>
        <c:crossBetween val="between"/>
      </c:valAx>
    </c:plotArea>
    <c:plotVisOnly val="1"/>
    <c:dispBlanksAs val="gap"/>
    <c:showDLblsOverMax val="0"/>
  </c:chart>
  <c:spPr>
    <a:noFill/>
    <a:ln>
      <a:noFill/>
    </a:ln>
  </c:spPr>
  <c:printSettings>
    <c:headerFooter/>
    <c:pageMargins b="0.750000000000001" l="0.70000000000000095" r="0.70000000000000095" t="0.750000000000001"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layoutTarget val="inner"/>
          <c:xMode val="edge"/>
          <c:yMode val="edge"/>
          <c:x val="0.27691623646954899"/>
          <c:y val="0.107777777777778"/>
          <c:w val="0.52415746006566799"/>
          <c:h val="0.59489658792650901"/>
        </c:manualLayout>
      </c:layout>
      <c:lineChart>
        <c:grouping val="standard"/>
        <c:varyColors val="0"/>
        <c:ser>
          <c:idx val="0"/>
          <c:order val="0"/>
          <c:spPr>
            <a:ln w="28575">
              <a:solidFill>
                <a:srgbClr val="00B0F0"/>
              </a:solidFill>
            </a:ln>
          </c:spPr>
          <c:marker>
            <c:symbol val="none"/>
          </c:marker>
          <c:cat>
            <c:numRef>
              <c:f>'ER2 Trends'!$J$13:$J$48</c:f>
              <c:numCache>
                <c:formatCode>mmm\-yy</c:formatCode>
                <c:ptCount val="36"/>
                <c:pt idx="0">
                  <c:v>40179</c:v>
                </c:pt>
                <c:pt idx="1">
                  <c:v>40210</c:v>
                </c:pt>
                <c:pt idx="2">
                  <c:v>40238</c:v>
                </c:pt>
                <c:pt idx="3">
                  <c:v>40269</c:v>
                </c:pt>
                <c:pt idx="4">
                  <c:v>40299</c:v>
                </c:pt>
                <c:pt idx="5">
                  <c:v>40330</c:v>
                </c:pt>
                <c:pt idx="6">
                  <c:v>40360</c:v>
                </c:pt>
                <c:pt idx="7">
                  <c:v>40391</c:v>
                </c:pt>
                <c:pt idx="8">
                  <c:v>40422</c:v>
                </c:pt>
                <c:pt idx="9">
                  <c:v>40452</c:v>
                </c:pt>
                <c:pt idx="10">
                  <c:v>40483</c:v>
                </c:pt>
                <c:pt idx="11">
                  <c:v>40513</c:v>
                </c:pt>
                <c:pt idx="12">
                  <c:v>40544</c:v>
                </c:pt>
                <c:pt idx="13">
                  <c:v>40575</c:v>
                </c:pt>
                <c:pt idx="14">
                  <c:v>40603</c:v>
                </c:pt>
                <c:pt idx="15">
                  <c:v>40634</c:v>
                </c:pt>
                <c:pt idx="16">
                  <c:v>40664</c:v>
                </c:pt>
                <c:pt idx="17">
                  <c:v>40695</c:v>
                </c:pt>
                <c:pt idx="18">
                  <c:v>40725</c:v>
                </c:pt>
                <c:pt idx="19">
                  <c:v>40756</c:v>
                </c:pt>
                <c:pt idx="20">
                  <c:v>40787</c:v>
                </c:pt>
                <c:pt idx="21">
                  <c:v>40817</c:v>
                </c:pt>
                <c:pt idx="22">
                  <c:v>40848</c:v>
                </c:pt>
                <c:pt idx="23">
                  <c:v>40878</c:v>
                </c:pt>
                <c:pt idx="24">
                  <c:v>40909</c:v>
                </c:pt>
                <c:pt idx="25">
                  <c:v>40940</c:v>
                </c:pt>
                <c:pt idx="26">
                  <c:v>40969</c:v>
                </c:pt>
                <c:pt idx="27">
                  <c:v>41000</c:v>
                </c:pt>
                <c:pt idx="28">
                  <c:v>41030</c:v>
                </c:pt>
                <c:pt idx="29">
                  <c:v>41061</c:v>
                </c:pt>
                <c:pt idx="30">
                  <c:v>41091</c:v>
                </c:pt>
                <c:pt idx="31">
                  <c:v>41122</c:v>
                </c:pt>
                <c:pt idx="32">
                  <c:v>41153</c:v>
                </c:pt>
                <c:pt idx="33">
                  <c:v>41183</c:v>
                </c:pt>
                <c:pt idx="34">
                  <c:v>41214</c:v>
                </c:pt>
                <c:pt idx="35">
                  <c:v>41244</c:v>
                </c:pt>
              </c:numCache>
            </c:numRef>
          </c:cat>
          <c:val>
            <c:numRef>
              <c:f>'ER2 Trends'!$AD$13:$AD$48</c:f>
              <c:numCache>
                <c:formatCode>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extLst>
            <c:ext xmlns:c16="http://schemas.microsoft.com/office/drawing/2014/chart" uri="{C3380CC4-5D6E-409C-BE32-E72D297353CC}">
              <c16:uniqueId val="{00000000-7601-4221-9228-AD069B64E23B}"/>
            </c:ext>
          </c:extLst>
        </c:ser>
        <c:dLbls>
          <c:showLegendKey val="0"/>
          <c:showVal val="0"/>
          <c:showCatName val="0"/>
          <c:showSerName val="0"/>
          <c:showPercent val="0"/>
          <c:showBubbleSize val="0"/>
        </c:dLbls>
        <c:smooth val="0"/>
        <c:axId val="1944763552"/>
        <c:axId val="1944765872"/>
      </c:lineChart>
      <c:dateAx>
        <c:axId val="1944763552"/>
        <c:scaling>
          <c:orientation val="minMax"/>
        </c:scaling>
        <c:delete val="0"/>
        <c:axPos val="b"/>
        <c:numFmt formatCode="mmm\-yy" sourceLinked="1"/>
        <c:majorTickMark val="out"/>
        <c:minorTickMark val="none"/>
        <c:tickLblPos val="nextTo"/>
        <c:txPr>
          <a:bodyPr/>
          <a:lstStyle/>
          <a:p>
            <a:pPr>
              <a:defRPr lang="en-US"/>
            </a:pPr>
            <a:endParaRPr lang="ru-RU"/>
          </a:p>
        </c:txPr>
        <c:crossAx val="1944765872"/>
        <c:crosses val="autoZero"/>
        <c:auto val="1"/>
        <c:lblOffset val="100"/>
        <c:baseTimeUnit val="months"/>
      </c:dateAx>
      <c:valAx>
        <c:axId val="1944765872"/>
        <c:scaling>
          <c:orientation val="minMax"/>
        </c:scaling>
        <c:delete val="0"/>
        <c:axPos val="l"/>
        <c:majorGridlines/>
        <c:title>
          <c:tx>
            <c:rich>
              <a:bodyPr rot="-5400000" vert="horz"/>
              <a:lstStyle/>
              <a:p>
                <a:pPr>
                  <a:defRPr/>
                </a:pPr>
                <a:r>
                  <a:rPr lang="es-ES" b="0"/>
                  <a:t>Euro</a:t>
                </a:r>
              </a:p>
            </c:rich>
          </c:tx>
          <c:layout/>
          <c:overlay val="0"/>
        </c:title>
        <c:numFmt formatCode="0.000" sourceLinked="1"/>
        <c:majorTickMark val="none"/>
        <c:minorTickMark val="none"/>
        <c:tickLblPos val="nextTo"/>
        <c:txPr>
          <a:bodyPr/>
          <a:lstStyle/>
          <a:p>
            <a:pPr>
              <a:defRPr lang="en-US"/>
            </a:pPr>
            <a:endParaRPr lang="ru-RU"/>
          </a:p>
        </c:txPr>
        <c:crossAx val="1944763552"/>
        <c:crosses val="autoZero"/>
        <c:crossBetween val="between"/>
      </c:valAx>
    </c:plotArea>
    <c:plotVisOnly val="1"/>
    <c:dispBlanksAs val="gap"/>
    <c:showDLblsOverMax val="0"/>
  </c:chart>
  <c:spPr>
    <a:noFill/>
    <a:ln>
      <a:noFill/>
    </a:ln>
  </c:spPr>
  <c:printSettings>
    <c:headerFooter/>
    <c:pageMargins b="1" l="0.750000000000002" r="0.750000000000002"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13" Type="http://schemas.openxmlformats.org/officeDocument/2006/relationships/chart" Target="../charts/chart11.xml"/><Relationship Id="rId18" Type="http://schemas.openxmlformats.org/officeDocument/2006/relationships/chart" Target="../charts/chart16.xml"/><Relationship Id="rId3" Type="http://schemas.openxmlformats.org/officeDocument/2006/relationships/chart" Target="../charts/chart1.xml"/><Relationship Id="rId7" Type="http://schemas.openxmlformats.org/officeDocument/2006/relationships/chart" Target="../charts/chart5.xml"/><Relationship Id="rId12" Type="http://schemas.openxmlformats.org/officeDocument/2006/relationships/chart" Target="../charts/chart10.xml"/><Relationship Id="rId17" Type="http://schemas.openxmlformats.org/officeDocument/2006/relationships/chart" Target="../charts/chart15.xml"/><Relationship Id="rId2" Type="http://schemas.openxmlformats.org/officeDocument/2006/relationships/image" Target="../media/image1.png"/><Relationship Id="rId16" Type="http://schemas.openxmlformats.org/officeDocument/2006/relationships/chart" Target="../charts/chart14.xml"/><Relationship Id="rId1" Type="http://schemas.openxmlformats.org/officeDocument/2006/relationships/image" Target="../media/image2.png"/><Relationship Id="rId6" Type="http://schemas.openxmlformats.org/officeDocument/2006/relationships/chart" Target="../charts/chart4.xml"/><Relationship Id="rId11" Type="http://schemas.openxmlformats.org/officeDocument/2006/relationships/chart" Target="../charts/chart9.xml"/><Relationship Id="rId5" Type="http://schemas.openxmlformats.org/officeDocument/2006/relationships/chart" Target="../charts/chart3.xml"/><Relationship Id="rId15" Type="http://schemas.openxmlformats.org/officeDocument/2006/relationships/chart" Target="../charts/chart13.xml"/><Relationship Id="rId10" Type="http://schemas.openxmlformats.org/officeDocument/2006/relationships/chart" Target="../charts/chart8.xml"/><Relationship Id="rId4" Type="http://schemas.openxmlformats.org/officeDocument/2006/relationships/chart" Target="../charts/chart2.xml"/><Relationship Id="rId9" Type="http://schemas.openxmlformats.org/officeDocument/2006/relationships/chart" Target="../charts/chart7.xml"/><Relationship Id="rId1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13</xdr:col>
      <xdr:colOff>295275</xdr:colOff>
      <xdr:row>0</xdr:row>
      <xdr:rowOff>123825</xdr:rowOff>
    </xdr:from>
    <xdr:to>
      <xdr:col>20</xdr:col>
      <xdr:colOff>0</xdr:colOff>
      <xdr:row>0</xdr:row>
      <xdr:rowOff>807825</xdr:rowOff>
    </xdr:to>
    <xdr:sp macro="" textlink="">
      <xdr:nvSpPr>
        <xdr:cNvPr id="2" name="TextBox 38"/>
        <xdr:cNvSpPr txBox="1"/>
      </xdr:nvSpPr>
      <xdr:spPr>
        <a:xfrm>
          <a:off x="8121015" y="123825"/>
          <a:ext cx="3918585" cy="59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l"/>
          <a:r>
            <a:rPr lang="en-US" sz="1600"/>
            <a:t>Pratical</a:t>
          </a:r>
          <a:r>
            <a:rPr lang="en-US" sz="1600" baseline="0"/>
            <a:t> Guide for </a:t>
          </a:r>
        </a:p>
        <a:p>
          <a:pPr algn="l"/>
          <a:r>
            <a:rPr lang="en-US" sz="1600" b="1" baseline="0">
              <a:solidFill>
                <a:schemeClr val="accent3">
                  <a:lumMod val="75000"/>
                </a:schemeClr>
              </a:solidFill>
            </a:rPr>
            <a:t>Implementing an Energy Management System</a:t>
          </a:r>
          <a:endParaRPr lang="en-US" sz="1600" b="1">
            <a:solidFill>
              <a:schemeClr val="accent3">
                <a:lumMod val="75000"/>
              </a:schemeClr>
            </a:solidFill>
          </a:endParaRPr>
        </a:p>
      </xdr:txBody>
    </xdr:sp>
    <xdr:clientData/>
  </xdr:twoCellAnchor>
  <xdr:twoCellAnchor>
    <xdr:from>
      <xdr:col>17</xdr:col>
      <xdr:colOff>102658</xdr:colOff>
      <xdr:row>0</xdr:row>
      <xdr:rowOff>0</xdr:rowOff>
    </xdr:from>
    <xdr:to>
      <xdr:col>20</xdr:col>
      <xdr:colOff>0</xdr:colOff>
      <xdr:row>0</xdr:row>
      <xdr:rowOff>354541</xdr:rowOff>
    </xdr:to>
    <xdr:pic>
      <xdr:nvPicPr>
        <xdr:cNvPr id="3" name="Picture 4"/>
        <xdr:cNvPicPr>
          <a:picLocks noChangeAspect="1" noChangeArrowheads="1"/>
        </xdr:cNvPicPr>
      </xdr:nvPicPr>
      <xdr:blipFill>
        <a:blip xmlns:r="http://schemas.openxmlformats.org/officeDocument/2006/relationships" r:embed="rId1"/>
        <a:srcRect l="3691" t="13170" r="10679" b="18957"/>
        <a:stretch>
          <a:fillRect/>
        </a:stretch>
      </xdr:blipFill>
      <xdr:spPr bwMode="auto">
        <a:xfrm>
          <a:off x="10336318" y="0"/>
          <a:ext cx="1703282" cy="179281"/>
        </a:xfrm>
        <a:prstGeom prst="rect">
          <a:avLst/>
        </a:prstGeom>
        <a:noFill/>
        <a:ln w="1">
          <a:noFill/>
          <a:miter lim="800000"/>
          <a:headEnd/>
          <a:tailEnd type="none" w="med" len="med"/>
        </a:ln>
        <a:effectLst/>
      </xdr:spPr>
    </xdr:pic>
    <xdr:clientData/>
  </xdr:twoCellAnchor>
  <xdr:twoCellAnchor>
    <xdr:from>
      <xdr:col>11</xdr:col>
      <xdr:colOff>0</xdr:colOff>
      <xdr:row>0</xdr:row>
      <xdr:rowOff>0</xdr:rowOff>
    </xdr:from>
    <xdr:to>
      <xdr:col>13</xdr:col>
      <xdr:colOff>110390</xdr:colOff>
      <xdr:row>0</xdr:row>
      <xdr:rowOff>792000</xdr:rowOff>
    </xdr:to>
    <xdr:pic>
      <xdr:nvPicPr>
        <xdr:cNvPr id="4" name="Picture 2"/>
        <xdr:cNvPicPr>
          <a:picLocks noChangeAspect="1" noChangeArrowheads="1"/>
        </xdr:cNvPicPr>
      </xdr:nvPicPr>
      <xdr:blipFill>
        <a:blip xmlns:r="http://schemas.openxmlformats.org/officeDocument/2006/relationships" r:embed="rId2"/>
        <a:srcRect/>
        <a:stretch>
          <a:fillRect/>
        </a:stretch>
      </xdr:blipFill>
      <xdr:spPr bwMode="auto">
        <a:xfrm>
          <a:off x="6621780" y="0"/>
          <a:ext cx="1314350" cy="182400"/>
        </a:xfrm>
        <a:prstGeom prst="rect">
          <a:avLst/>
        </a:prstGeom>
        <a:noFill/>
        <a:ln w="1">
          <a:noFill/>
          <a:miter lim="800000"/>
          <a:headEnd/>
          <a:tailEnd type="none" w="med" len="med"/>
        </a:ln>
        <a:effectLst/>
      </xdr:spPr>
    </xdr:pic>
    <xdr:clientData/>
  </xdr:twoCellAnchor>
  <xdr:twoCellAnchor>
    <xdr:from>
      <xdr:col>2</xdr:col>
      <xdr:colOff>295275</xdr:colOff>
      <xdr:row>0</xdr:row>
      <xdr:rowOff>123825</xdr:rowOff>
    </xdr:from>
    <xdr:to>
      <xdr:col>9</xdr:col>
      <xdr:colOff>333375</xdr:colOff>
      <xdr:row>0</xdr:row>
      <xdr:rowOff>807825</xdr:rowOff>
    </xdr:to>
    <xdr:sp macro="" textlink="">
      <xdr:nvSpPr>
        <xdr:cNvPr id="5" name="TextBox 38"/>
        <xdr:cNvSpPr txBox="1"/>
      </xdr:nvSpPr>
      <xdr:spPr>
        <a:xfrm>
          <a:off x="1499235" y="123825"/>
          <a:ext cx="4251960" cy="59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l"/>
          <a:r>
            <a:rPr lang="en-US" sz="1600"/>
            <a:t>Pratical</a:t>
          </a:r>
          <a:r>
            <a:rPr lang="en-US" sz="1600" baseline="0"/>
            <a:t> Guide for </a:t>
          </a:r>
        </a:p>
        <a:p>
          <a:pPr algn="l"/>
          <a:r>
            <a:rPr lang="en-US" sz="1600" b="1" baseline="0">
              <a:solidFill>
                <a:schemeClr val="accent3">
                  <a:lumMod val="75000"/>
                </a:schemeClr>
              </a:solidFill>
            </a:rPr>
            <a:t>Implementing an Energy Management System</a:t>
          </a:r>
          <a:endParaRPr lang="en-US" sz="1600" b="1">
            <a:solidFill>
              <a:schemeClr val="accent3">
                <a:lumMod val="75000"/>
              </a:schemeClr>
            </a:solidFill>
          </a:endParaRPr>
        </a:p>
      </xdr:txBody>
    </xdr:sp>
    <xdr:clientData/>
  </xdr:twoCellAnchor>
  <xdr:twoCellAnchor>
    <xdr:from>
      <xdr:col>7</xdr:col>
      <xdr:colOff>102658</xdr:colOff>
      <xdr:row>0</xdr:row>
      <xdr:rowOff>0</xdr:rowOff>
    </xdr:from>
    <xdr:to>
      <xdr:col>9</xdr:col>
      <xdr:colOff>685800</xdr:colOff>
      <xdr:row>0</xdr:row>
      <xdr:rowOff>354541</xdr:rowOff>
    </xdr:to>
    <xdr:pic>
      <xdr:nvPicPr>
        <xdr:cNvPr id="6" name="Picture 8"/>
        <xdr:cNvPicPr>
          <a:picLocks noChangeAspect="1" noChangeArrowheads="1"/>
        </xdr:cNvPicPr>
      </xdr:nvPicPr>
      <xdr:blipFill>
        <a:blip xmlns:r="http://schemas.openxmlformats.org/officeDocument/2006/relationships" r:embed="rId1"/>
        <a:srcRect l="3691" t="13170" r="10679" b="18957"/>
        <a:stretch>
          <a:fillRect/>
        </a:stretch>
      </xdr:blipFill>
      <xdr:spPr bwMode="auto">
        <a:xfrm>
          <a:off x="4316518" y="0"/>
          <a:ext cx="1703282" cy="179281"/>
        </a:xfrm>
        <a:prstGeom prst="rect">
          <a:avLst/>
        </a:prstGeom>
        <a:noFill/>
        <a:ln w="1">
          <a:noFill/>
          <a:miter lim="800000"/>
          <a:headEnd/>
          <a:tailEnd type="none" w="med" len="med"/>
        </a:ln>
        <a:effectLst/>
      </xdr:spPr>
    </xdr:pic>
    <xdr:clientData/>
  </xdr:twoCellAnchor>
  <xdr:twoCellAnchor>
    <xdr:from>
      <xdr:col>0</xdr:col>
      <xdr:colOff>0</xdr:colOff>
      <xdr:row>0</xdr:row>
      <xdr:rowOff>0</xdr:rowOff>
    </xdr:from>
    <xdr:to>
      <xdr:col>2</xdr:col>
      <xdr:colOff>110390</xdr:colOff>
      <xdr:row>0</xdr:row>
      <xdr:rowOff>792000</xdr:rowOff>
    </xdr:to>
    <xdr:pic>
      <xdr:nvPicPr>
        <xdr:cNvPr id="7" name="Picture 2"/>
        <xdr:cNvPicPr>
          <a:picLocks noChangeAspect="1" noChangeArrowheads="1"/>
        </xdr:cNvPicPr>
      </xdr:nvPicPr>
      <xdr:blipFill>
        <a:blip xmlns:r="http://schemas.openxmlformats.org/officeDocument/2006/relationships" r:embed="rId2"/>
        <a:srcRect/>
        <a:stretch>
          <a:fillRect/>
        </a:stretch>
      </xdr:blipFill>
      <xdr:spPr bwMode="auto">
        <a:xfrm>
          <a:off x="0" y="0"/>
          <a:ext cx="1314350" cy="18240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333375</xdr:colOff>
      <xdr:row>0</xdr:row>
      <xdr:rowOff>123825</xdr:rowOff>
    </xdr:from>
    <xdr:to>
      <xdr:col>32</xdr:col>
      <xdr:colOff>0</xdr:colOff>
      <xdr:row>0</xdr:row>
      <xdr:rowOff>807825</xdr:rowOff>
    </xdr:to>
    <xdr:sp macro="" textlink="">
      <xdr:nvSpPr>
        <xdr:cNvPr id="2" name="TextBox 38"/>
        <xdr:cNvSpPr txBox="1"/>
      </xdr:nvSpPr>
      <xdr:spPr>
        <a:xfrm>
          <a:off x="15984855" y="123825"/>
          <a:ext cx="3278505" cy="59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l"/>
          <a:r>
            <a:rPr lang="en-US" sz="1600"/>
            <a:t>Pratical</a:t>
          </a:r>
          <a:r>
            <a:rPr lang="en-US" sz="1600" baseline="0"/>
            <a:t> Guide for </a:t>
          </a:r>
        </a:p>
        <a:p>
          <a:pPr algn="l"/>
          <a:r>
            <a:rPr lang="en-US" sz="1600" b="1" baseline="0">
              <a:solidFill>
                <a:schemeClr val="accent3">
                  <a:lumMod val="75000"/>
                </a:schemeClr>
              </a:solidFill>
            </a:rPr>
            <a:t>Implementing an Energy Management System</a:t>
          </a:r>
          <a:endParaRPr lang="en-US" sz="1600" b="1">
            <a:solidFill>
              <a:schemeClr val="accent3">
                <a:lumMod val="75000"/>
              </a:schemeClr>
            </a:solidFill>
          </a:endParaRPr>
        </a:p>
      </xdr:txBody>
    </xdr:sp>
    <xdr:clientData/>
  </xdr:twoCellAnchor>
  <xdr:twoCellAnchor>
    <xdr:from>
      <xdr:col>18</xdr:col>
      <xdr:colOff>333375</xdr:colOff>
      <xdr:row>0</xdr:row>
      <xdr:rowOff>123825</xdr:rowOff>
    </xdr:from>
    <xdr:to>
      <xdr:col>24</xdr:col>
      <xdr:colOff>0</xdr:colOff>
      <xdr:row>0</xdr:row>
      <xdr:rowOff>807825</xdr:rowOff>
    </xdr:to>
    <xdr:sp macro="" textlink="">
      <xdr:nvSpPr>
        <xdr:cNvPr id="3" name="TextBox 38"/>
        <xdr:cNvSpPr txBox="1"/>
      </xdr:nvSpPr>
      <xdr:spPr>
        <a:xfrm>
          <a:off x="11169015" y="123825"/>
          <a:ext cx="3278505" cy="59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l"/>
          <a:r>
            <a:rPr lang="en-US" sz="1600"/>
            <a:t>Pratical</a:t>
          </a:r>
          <a:r>
            <a:rPr lang="en-US" sz="1600" baseline="0"/>
            <a:t> Guide for </a:t>
          </a:r>
        </a:p>
        <a:p>
          <a:pPr algn="l"/>
          <a:r>
            <a:rPr lang="en-US" sz="1600" b="1" baseline="0">
              <a:solidFill>
                <a:schemeClr val="accent3">
                  <a:lumMod val="75000"/>
                </a:schemeClr>
              </a:solidFill>
            </a:rPr>
            <a:t>Implementing an Energy Management System</a:t>
          </a:r>
          <a:endParaRPr lang="en-US" sz="1600" b="1">
            <a:solidFill>
              <a:schemeClr val="accent3">
                <a:lumMod val="75000"/>
              </a:schemeClr>
            </a:solidFill>
          </a:endParaRPr>
        </a:p>
      </xdr:txBody>
    </xdr:sp>
    <xdr:clientData/>
  </xdr:twoCellAnchor>
  <xdr:twoCellAnchor>
    <xdr:from>
      <xdr:col>10</xdr:col>
      <xdr:colOff>333375</xdr:colOff>
      <xdr:row>0</xdr:row>
      <xdr:rowOff>123825</xdr:rowOff>
    </xdr:from>
    <xdr:to>
      <xdr:col>16</xdr:col>
      <xdr:colOff>0</xdr:colOff>
      <xdr:row>0</xdr:row>
      <xdr:rowOff>807825</xdr:rowOff>
    </xdr:to>
    <xdr:sp macro="" textlink="">
      <xdr:nvSpPr>
        <xdr:cNvPr id="4" name="TextBox 38"/>
        <xdr:cNvSpPr txBox="1"/>
      </xdr:nvSpPr>
      <xdr:spPr>
        <a:xfrm>
          <a:off x="6353175" y="123825"/>
          <a:ext cx="3278505" cy="59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l"/>
          <a:r>
            <a:rPr lang="en-US" sz="1600"/>
            <a:t>Pratical</a:t>
          </a:r>
          <a:r>
            <a:rPr lang="en-US" sz="1600" baseline="0"/>
            <a:t> Guide for </a:t>
          </a:r>
        </a:p>
        <a:p>
          <a:pPr algn="l"/>
          <a:r>
            <a:rPr lang="en-US" sz="1600" b="1" baseline="0">
              <a:solidFill>
                <a:schemeClr val="accent3">
                  <a:lumMod val="75000"/>
                </a:schemeClr>
              </a:solidFill>
            </a:rPr>
            <a:t>Implementing an Energy Management System</a:t>
          </a:r>
          <a:endParaRPr lang="en-US" sz="1600" b="1">
            <a:solidFill>
              <a:schemeClr val="accent3">
                <a:lumMod val="75000"/>
              </a:schemeClr>
            </a:solidFill>
          </a:endParaRPr>
        </a:p>
      </xdr:txBody>
    </xdr:sp>
    <xdr:clientData/>
  </xdr:twoCellAnchor>
  <xdr:twoCellAnchor>
    <xdr:from>
      <xdr:col>2</xdr:col>
      <xdr:colOff>333375</xdr:colOff>
      <xdr:row>0</xdr:row>
      <xdr:rowOff>123825</xdr:rowOff>
    </xdr:from>
    <xdr:to>
      <xdr:col>8</xdr:col>
      <xdr:colOff>0</xdr:colOff>
      <xdr:row>0</xdr:row>
      <xdr:rowOff>807825</xdr:rowOff>
    </xdr:to>
    <xdr:sp macro="" textlink="">
      <xdr:nvSpPr>
        <xdr:cNvPr id="5" name="TextBox 38"/>
        <xdr:cNvSpPr txBox="1"/>
      </xdr:nvSpPr>
      <xdr:spPr>
        <a:xfrm>
          <a:off x="1537335" y="123825"/>
          <a:ext cx="3278505" cy="591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ctr"/>
        <a:lstStyle/>
        <a:p>
          <a:pPr algn="l"/>
          <a:r>
            <a:rPr lang="en-US" sz="1600"/>
            <a:t>Pratical</a:t>
          </a:r>
          <a:r>
            <a:rPr lang="en-US" sz="1600" baseline="0"/>
            <a:t> Guide for </a:t>
          </a:r>
        </a:p>
        <a:p>
          <a:pPr algn="l"/>
          <a:r>
            <a:rPr lang="en-US" sz="1600" b="1" baseline="0">
              <a:solidFill>
                <a:schemeClr val="accent3">
                  <a:lumMod val="75000"/>
                </a:schemeClr>
              </a:solidFill>
            </a:rPr>
            <a:t>Implementing an Energy Management System</a:t>
          </a:r>
          <a:endParaRPr lang="en-US" sz="1600" b="1">
            <a:solidFill>
              <a:schemeClr val="accent3">
                <a:lumMod val="75000"/>
              </a:schemeClr>
            </a:solidFill>
          </a:endParaRPr>
        </a:p>
      </xdr:txBody>
    </xdr:sp>
    <xdr:clientData/>
  </xdr:twoCellAnchor>
  <xdr:twoCellAnchor>
    <xdr:from>
      <xdr:col>0</xdr:col>
      <xdr:colOff>0</xdr:colOff>
      <xdr:row>0</xdr:row>
      <xdr:rowOff>0</xdr:rowOff>
    </xdr:from>
    <xdr:to>
      <xdr:col>2</xdr:col>
      <xdr:colOff>110390</xdr:colOff>
      <xdr:row>0</xdr:row>
      <xdr:rowOff>792000</xdr:rowOff>
    </xdr:to>
    <xdr:pic>
      <xdr:nvPicPr>
        <xdr:cNvPr id="6" name="Picture 2"/>
        <xdr:cNvPicPr>
          <a:picLocks noChangeAspect="1" noChangeArrowheads="1"/>
        </xdr:cNvPicPr>
      </xdr:nvPicPr>
      <xdr:blipFill>
        <a:blip xmlns:r="http://schemas.openxmlformats.org/officeDocument/2006/relationships" r:embed="rId1"/>
        <a:srcRect/>
        <a:stretch>
          <a:fillRect/>
        </a:stretch>
      </xdr:blipFill>
      <xdr:spPr bwMode="auto">
        <a:xfrm>
          <a:off x="0" y="0"/>
          <a:ext cx="1314350" cy="182400"/>
        </a:xfrm>
        <a:prstGeom prst="rect">
          <a:avLst/>
        </a:prstGeom>
        <a:noFill/>
        <a:ln w="1">
          <a:noFill/>
          <a:miter lim="800000"/>
          <a:headEnd/>
          <a:tailEnd type="none" w="med" len="med"/>
        </a:ln>
        <a:effectLst/>
      </xdr:spPr>
    </xdr:pic>
    <xdr:clientData/>
  </xdr:twoCellAnchor>
  <xdr:twoCellAnchor>
    <xdr:from>
      <xdr:col>4</xdr:col>
      <xdr:colOff>1026583</xdr:colOff>
      <xdr:row>0</xdr:row>
      <xdr:rowOff>0</xdr:rowOff>
    </xdr:from>
    <xdr:to>
      <xdr:col>8</xdr:col>
      <xdr:colOff>0</xdr:colOff>
      <xdr:row>0</xdr:row>
      <xdr:rowOff>354541</xdr:rowOff>
    </xdr:to>
    <xdr:pic>
      <xdr:nvPicPr>
        <xdr:cNvPr id="7" name="Picture 4"/>
        <xdr:cNvPicPr>
          <a:picLocks noChangeAspect="1" noChangeArrowheads="1"/>
        </xdr:cNvPicPr>
      </xdr:nvPicPr>
      <xdr:blipFill>
        <a:blip xmlns:r="http://schemas.openxmlformats.org/officeDocument/2006/relationships" r:embed="rId2"/>
        <a:srcRect l="3691" t="13170" r="10679" b="18957"/>
        <a:stretch>
          <a:fillRect/>
        </a:stretch>
      </xdr:blipFill>
      <xdr:spPr bwMode="auto">
        <a:xfrm>
          <a:off x="3007783" y="0"/>
          <a:ext cx="1808057" cy="179281"/>
        </a:xfrm>
        <a:prstGeom prst="rect">
          <a:avLst/>
        </a:prstGeom>
        <a:noFill/>
        <a:ln w="1">
          <a:noFill/>
          <a:miter lim="800000"/>
          <a:headEnd/>
          <a:tailEnd type="none" w="med" len="med"/>
        </a:ln>
        <a:effectLst/>
      </xdr:spPr>
    </xdr:pic>
    <xdr:clientData/>
  </xdr:twoCellAnchor>
  <xdr:twoCellAnchor>
    <xdr:from>
      <xdr:col>1</xdr:col>
      <xdr:colOff>1588</xdr:colOff>
      <xdr:row>61</xdr:row>
      <xdr:rowOff>0</xdr:rowOff>
    </xdr:from>
    <xdr:to>
      <xdr:col>6</xdr:col>
      <xdr:colOff>1114424</xdr:colOff>
      <xdr:row>71</xdr:row>
      <xdr:rowOff>0</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50</xdr:row>
      <xdr:rowOff>0</xdr:rowOff>
    </xdr:from>
    <xdr:to>
      <xdr:col>7</xdr:col>
      <xdr:colOff>0</xdr:colOff>
      <xdr:row>60</xdr:row>
      <xdr:rowOff>0</xdr:rowOff>
    </xdr:to>
    <xdr:graphicFrame macro="">
      <xdr:nvGraphicFramePr>
        <xdr:cNvPr id="9" name="1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84</xdr:row>
      <xdr:rowOff>0</xdr:rowOff>
    </xdr:from>
    <xdr:to>
      <xdr:col>7</xdr:col>
      <xdr:colOff>0</xdr:colOff>
      <xdr:row>94</xdr:row>
      <xdr:rowOff>0</xdr:rowOff>
    </xdr:to>
    <xdr:graphicFrame macro="">
      <xdr:nvGraphicFramePr>
        <xdr:cNvPr id="10" name="1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0</xdr:row>
      <xdr:rowOff>0</xdr:rowOff>
    </xdr:from>
    <xdr:to>
      <xdr:col>10</xdr:col>
      <xdr:colOff>110390</xdr:colOff>
      <xdr:row>0</xdr:row>
      <xdr:rowOff>792000</xdr:rowOff>
    </xdr:to>
    <xdr:pic>
      <xdr:nvPicPr>
        <xdr:cNvPr id="11" name="Picture 2"/>
        <xdr:cNvPicPr>
          <a:picLocks noChangeAspect="1" noChangeArrowheads="1"/>
        </xdr:cNvPicPr>
      </xdr:nvPicPr>
      <xdr:blipFill>
        <a:blip xmlns:r="http://schemas.openxmlformats.org/officeDocument/2006/relationships" r:embed="rId1"/>
        <a:srcRect/>
        <a:stretch>
          <a:fillRect/>
        </a:stretch>
      </xdr:blipFill>
      <xdr:spPr bwMode="auto">
        <a:xfrm>
          <a:off x="4815840" y="0"/>
          <a:ext cx="1314350" cy="182400"/>
        </a:xfrm>
        <a:prstGeom prst="rect">
          <a:avLst/>
        </a:prstGeom>
        <a:noFill/>
        <a:ln w="1">
          <a:noFill/>
          <a:miter lim="800000"/>
          <a:headEnd/>
          <a:tailEnd type="none" w="med" len="med"/>
        </a:ln>
        <a:effectLst/>
      </xdr:spPr>
    </xdr:pic>
    <xdr:clientData/>
  </xdr:twoCellAnchor>
  <xdr:twoCellAnchor>
    <xdr:from>
      <xdr:col>12</xdr:col>
      <xdr:colOff>1026583</xdr:colOff>
      <xdr:row>0</xdr:row>
      <xdr:rowOff>0</xdr:rowOff>
    </xdr:from>
    <xdr:to>
      <xdr:col>16</xdr:col>
      <xdr:colOff>0</xdr:colOff>
      <xdr:row>0</xdr:row>
      <xdr:rowOff>354541</xdr:rowOff>
    </xdr:to>
    <xdr:pic>
      <xdr:nvPicPr>
        <xdr:cNvPr id="12" name="Picture 4"/>
        <xdr:cNvPicPr>
          <a:picLocks noChangeAspect="1" noChangeArrowheads="1"/>
        </xdr:cNvPicPr>
      </xdr:nvPicPr>
      <xdr:blipFill>
        <a:blip xmlns:r="http://schemas.openxmlformats.org/officeDocument/2006/relationships" r:embed="rId2"/>
        <a:srcRect l="3691" t="13170" r="10679" b="18957"/>
        <a:stretch>
          <a:fillRect/>
        </a:stretch>
      </xdr:blipFill>
      <xdr:spPr bwMode="auto">
        <a:xfrm>
          <a:off x="7823623" y="0"/>
          <a:ext cx="1808057" cy="179281"/>
        </a:xfrm>
        <a:prstGeom prst="rect">
          <a:avLst/>
        </a:prstGeom>
        <a:noFill/>
        <a:ln w="1">
          <a:noFill/>
          <a:miter lim="800000"/>
          <a:headEnd/>
          <a:tailEnd type="none" w="med" len="med"/>
        </a:ln>
        <a:effectLst/>
      </xdr:spPr>
    </xdr:pic>
    <xdr:clientData/>
  </xdr:twoCellAnchor>
  <xdr:twoCellAnchor>
    <xdr:from>
      <xdr:col>9</xdr:col>
      <xdr:colOff>1588</xdr:colOff>
      <xdr:row>61</xdr:row>
      <xdr:rowOff>0</xdr:rowOff>
    </xdr:from>
    <xdr:to>
      <xdr:col>14</xdr:col>
      <xdr:colOff>1114424</xdr:colOff>
      <xdr:row>71</xdr:row>
      <xdr:rowOff>0</xdr:rowOff>
    </xdr:to>
    <xdr:graphicFrame macro="">
      <xdr:nvGraphicFramePr>
        <xdr:cNvPr id="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0</xdr:colOff>
      <xdr:row>50</xdr:row>
      <xdr:rowOff>0</xdr:rowOff>
    </xdr:from>
    <xdr:to>
      <xdr:col>15</xdr:col>
      <xdr:colOff>0</xdr:colOff>
      <xdr:row>60</xdr:row>
      <xdr:rowOff>0</xdr:rowOff>
    </xdr:to>
    <xdr:graphicFrame macro="">
      <xdr:nvGraphicFramePr>
        <xdr:cNvPr id="14"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0</xdr:colOff>
      <xdr:row>84</xdr:row>
      <xdr:rowOff>0</xdr:rowOff>
    </xdr:from>
    <xdr:to>
      <xdr:col>15</xdr:col>
      <xdr:colOff>0</xdr:colOff>
      <xdr:row>94</xdr:row>
      <xdr:rowOff>0</xdr:rowOff>
    </xdr:to>
    <xdr:graphicFrame macro="">
      <xdr:nvGraphicFramePr>
        <xdr:cNvPr id="15" name="1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0</xdr:colOff>
      <xdr:row>0</xdr:row>
      <xdr:rowOff>0</xdr:rowOff>
    </xdr:from>
    <xdr:to>
      <xdr:col>18</xdr:col>
      <xdr:colOff>110390</xdr:colOff>
      <xdr:row>0</xdr:row>
      <xdr:rowOff>792000</xdr:rowOff>
    </xdr:to>
    <xdr:pic>
      <xdr:nvPicPr>
        <xdr:cNvPr id="16" name="Picture 2"/>
        <xdr:cNvPicPr>
          <a:picLocks noChangeAspect="1" noChangeArrowheads="1"/>
        </xdr:cNvPicPr>
      </xdr:nvPicPr>
      <xdr:blipFill>
        <a:blip xmlns:r="http://schemas.openxmlformats.org/officeDocument/2006/relationships" r:embed="rId1"/>
        <a:srcRect/>
        <a:stretch>
          <a:fillRect/>
        </a:stretch>
      </xdr:blipFill>
      <xdr:spPr bwMode="auto">
        <a:xfrm>
          <a:off x="9631680" y="0"/>
          <a:ext cx="1314350" cy="182400"/>
        </a:xfrm>
        <a:prstGeom prst="rect">
          <a:avLst/>
        </a:prstGeom>
        <a:noFill/>
        <a:ln w="1">
          <a:noFill/>
          <a:miter lim="800000"/>
          <a:headEnd/>
          <a:tailEnd type="none" w="med" len="med"/>
        </a:ln>
        <a:effectLst/>
      </xdr:spPr>
    </xdr:pic>
    <xdr:clientData/>
  </xdr:twoCellAnchor>
  <xdr:twoCellAnchor>
    <xdr:from>
      <xdr:col>20</xdr:col>
      <xdr:colOff>1026583</xdr:colOff>
      <xdr:row>0</xdr:row>
      <xdr:rowOff>0</xdr:rowOff>
    </xdr:from>
    <xdr:to>
      <xdr:col>24</xdr:col>
      <xdr:colOff>0</xdr:colOff>
      <xdr:row>0</xdr:row>
      <xdr:rowOff>354541</xdr:rowOff>
    </xdr:to>
    <xdr:pic>
      <xdr:nvPicPr>
        <xdr:cNvPr id="17" name="Picture 4"/>
        <xdr:cNvPicPr>
          <a:picLocks noChangeAspect="1" noChangeArrowheads="1"/>
        </xdr:cNvPicPr>
      </xdr:nvPicPr>
      <xdr:blipFill>
        <a:blip xmlns:r="http://schemas.openxmlformats.org/officeDocument/2006/relationships" r:embed="rId2"/>
        <a:srcRect l="3691" t="13170" r="10679" b="18957"/>
        <a:stretch>
          <a:fillRect/>
        </a:stretch>
      </xdr:blipFill>
      <xdr:spPr bwMode="auto">
        <a:xfrm>
          <a:off x="12639463" y="0"/>
          <a:ext cx="1808057" cy="179281"/>
        </a:xfrm>
        <a:prstGeom prst="rect">
          <a:avLst/>
        </a:prstGeom>
        <a:noFill/>
        <a:ln w="1">
          <a:noFill/>
          <a:miter lim="800000"/>
          <a:headEnd/>
          <a:tailEnd type="none" w="med" len="med"/>
        </a:ln>
        <a:effectLst/>
      </xdr:spPr>
    </xdr:pic>
    <xdr:clientData/>
  </xdr:twoCellAnchor>
  <xdr:twoCellAnchor>
    <xdr:from>
      <xdr:col>24</xdr:col>
      <xdr:colOff>0</xdr:colOff>
      <xdr:row>0</xdr:row>
      <xdr:rowOff>0</xdr:rowOff>
    </xdr:from>
    <xdr:to>
      <xdr:col>26</xdr:col>
      <xdr:colOff>110390</xdr:colOff>
      <xdr:row>0</xdr:row>
      <xdr:rowOff>792000</xdr:rowOff>
    </xdr:to>
    <xdr:pic>
      <xdr:nvPicPr>
        <xdr:cNvPr id="18" name="Picture 2"/>
        <xdr:cNvPicPr>
          <a:picLocks noChangeAspect="1" noChangeArrowheads="1"/>
        </xdr:cNvPicPr>
      </xdr:nvPicPr>
      <xdr:blipFill>
        <a:blip xmlns:r="http://schemas.openxmlformats.org/officeDocument/2006/relationships" r:embed="rId1"/>
        <a:srcRect/>
        <a:stretch>
          <a:fillRect/>
        </a:stretch>
      </xdr:blipFill>
      <xdr:spPr bwMode="auto">
        <a:xfrm>
          <a:off x="14447520" y="0"/>
          <a:ext cx="1314350" cy="182400"/>
        </a:xfrm>
        <a:prstGeom prst="rect">
          <a:avLst/>
        </a:prstGeom>
        <a:noFill/>
        <a:ln w="1">
          <a:noFill/>
          <a:miter lim="800000"/>
          <a:headEnd/>
          <a:tailEnd type="none" w="med" len="med"/>
        </a:ln>
        <a:effectLst/>
      </xdr:spPr>
    </xdr:pic>
    <xdr:clientData/>
  </xdr:twoCellAnchor>
  <xdr:twoCellAnchor>
    <xdr:from>
      <xdr:col>28</xdr:col>
      <xdr:colOff>1026583</xdr:colOff>
      <xdr:row>0</xdr:row>
      <xdr:rowOff>0</xdr:rowOff>
    </xdr:from>
    <xdr:to>
      <xdr:col>32</xdr:col>
      <xdr:colOff>0</xdr:colOff>
      <xdr:row>0</xdr:row>
      <xdr:rowOff>354541</xdr:rowOff>
    </xdr:to>
    <xdr:pic>
      <xdr:nvPicPr>
        <xdr:cNvPr id="19" name="Picture 4"/>
        <xdr:cNvPicPr>
          <a:picLocks noChangeAspect="1" noChangeArrowheads="1"/>
        </xdr:cNvPicPr>
      </xdr:nvPicPr>
      <xdr:blipFill>
        <a:blip xmlns:r="http://schemas.openxmlformats.org/officeDocument/2006/relationships" r:embed="rId2"/>
        <a:srcRect l="3691" t="13170" r="10679" b="18957"/>
        <a:stretch>
          <a:fillRect/>
        </a:stretch>
      </xdr:blipFill>
      <xdr:spPr bwMode="auto">
        <a:xfrm>
          <a:off x="17455303" y="0"/>
          <a:ext cx="1808057" cy="179281"/>
        </a:xfrm>
        <a:prstGeom prst="rect">
          <a:avLst/>
        </a:prstGeom>
        <a:noFill/>
        <a:ln w="1">
          <a:noFill/>
          <a:miter lim="800000"/>
          <a:headEnd/>
          <a:tailEnd type="none" w="med" len="med"/>
        </a:ln>
        <a:effectLst/>
      </xdr:spPr>
    </xdr:pic>
    <xdr:clientData/>
  </xdr:twoCellAnchor>
  <xdr:twoCellAnchor>
    <xdr:from>
      <xdr:col>17</xdr:col>
      <xdr:colOff>0</xdr:colOff>
      <xdr:row>50</xdr:row>
      <xdr:rowOff>0</xdr:rowOff>
    </xdr:from>
    <xdr:to>
      <xdr:col>23</xdr:col>
      <xdr:colOff>0</xdr:colOff>
      <xdr:row>60</xdr:row>
      <xdr:rowOff>0</xdr:rowOff>
    </xdr:to>
    <xdr:graphicFrame macro="">
      <xdr:nvGraphicFramePr>
        <xdr:cNvPr id="20" name="2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0</xdr:colOff>
      <xdr:row>84</xdr:row>
      <xdr:rowOff>0</xdr:rowOff>
    </xdr:from>
    <xdr:to>
      <xdr:col>23</xdr:col>
      <xdr:colOff>0</xdr:colOff>
      <xdr:row>94</xdr:row>
      <xdr:rowOff>0</xdr:rowOff>
    </xdr:to>
    <xdr:graphicFrame macro="">
      <xdr:nvGraphicFramePr>
        <xdr:cNvPr id="21"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25</xdr:col>
      <xdr:colOff>1588</xdr:colOff>
      <xdr:row>61</xdr:row>
      <xdr:rowOff>0</xdr:rowOff>
    </xdr:from>
    <xdr:to>
      <xdr:col>30</xdr:col>
      <xdr:colOff>1114424</xdr:colOff>
      <xdr:row>71</xdr:row>
      <xdr:rowOff>0</xdr:rowOff>
    </xdr:to>
    <xdr:graphicFrame macro="">
      <xdr:nvGraphicFramePr>
        <xdr:cNvPr id="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25</xdr:col>
      <xdr:colOff>0</xdr:colOff>
      <xdr:row>50</xdr:row>
      <xdr:rowOff>0</xdr:rowOff>
    </xdr:from>
    <xdr:to>
      <xdr:col>31</xdr:col>
      <xdr:colOff>0</xdr:colOff>
      <xdr:row>60</xdr:row>
      <xdr:rowOff>0</xdr:rowOff>
    </xdr:to>
    <xdr:graphicFrame macro="">
      <xdr:nvGraphicFramePr>
        <xdr:cNvPr id="23" name="3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25</xdr:col>
      <xdr:colOff>0</xdr:colOff>
      <xdr:row>84</xdr:row>
      <xdr:rowOff>0</xdr:rowOff>
    </xdr:from>
    <xdr:to>
      <xdr:col>31</xdr:col>
      <xdr:colOff>0</xdr:colOff>
      <xdr:row>94</xdr:row>
      <xdr:rowOff>0</xdr:rowOff>
    </xdr:to>
    <xdr:graphicFrame macro="">
      <xdr:nvGraphicFramePr>
        <xdr:cNvPr id="24" name="3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17</xdr:col>
      <xdr:colOff>0</xdr:colOff>
      <xdr:row>61</xdr:row>
      <xdr:rowOff>0</xdr:rowOff>
    </xdr:from>
    <xdr:to>
      <xdr:col>22</xdr:col>
      <xdr:colOff>1112836</xdr:colOff>
      <xdr:row>71</xdr:row>
      <xdr:rowOff>0</xdr:rowOff>
    </xdr:to>
    <xdr:graphicFrame macro="">
      <xdr:nvGraphicFramePr>
        <xdr:cNvPr id="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72</xdr:row>
      <xdr:rowOff>0</xdr:rowOff>
    </xdr:from>
    <xdr:to>
      <xdr:col>7</xdr:col>
      <xdr:colOff>0</xdr:colOff>
      <xdr:row>83</xdr:row>
      <xdr:rowOff>0</xdr:rowOff>
    </xdr:to>
    <xdr:graphicFrame macro="">
      <xdr:nvGraphicFramePr>
        <xdr:cNvPr id="26" name="3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9</xdr:col>
      <xdr:colOff>0</xdr:colOff>
      <xdr:row>72</xdr:row>
      <xdr:rowOff>0</xdr:rowOff>
    </xdr:from>
    <xdr:to>
      <xdr:col>15</xdr:col>
      <xdr:colOff>0</xdr:colOff>
      <xdr:row>83</xdr:row>
      <xdr:rowOff>0</xdr:rowOff>
    </xdr:to>
    <xdr:graphicFrame macro="">
      <xdr:nvGraphicFramePr>
        <xdr:cNvPr id="27" name="3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17</xdr:col>
      <xdr:colOff>0</xdr:colOff>
      <xdr:row>72</xdr:row>
      <xdr:rowOff>0</xdr:rowOff>
    </xdr:from>
    <xdr:to>
      <xdr:col>23</xdr:col>
      <xdr:colOff>0</xdr:colOff>
      <xdr:row>83</xdr:row>
      <xdr:rowOff>0</xdr:rowOff>
    </xdr:to>
    <xdr:graphicFrame macro="">
      <xdr:nvGraphicFramePr>
        <xdr:cNvPr id="28" name="3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24</xdr:col>
      <xdr:colOff>0</xdr:colOff>
      <xdr:row>72</xdr:row>
      <xdr:rowOff>0</xdr:rowOff>
    </xdr:from>
    <xdr:to>
      <xdr:col>30</xdr:col>
      <xdr:colOff>1057275</xdr:colOff>
      <xdr:row>83</xdr:row>
      <xdr:rowOff>0</xdr:rowOff>
    </xdr:to>
    <xdr:graphicFrame macro="">
      <xdr:nvGraphicFramePr>
        <xdr:cNvPr id="29" name="4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0"/>
  <sheetViews>
    <sheetView tabSelected="1" zoomScale="150" zoomScaleNormal="150" zoomScalePageLayoutView="150" workbookViewId="0">
      <selection activeCell="A8" sqref="A8:K8"/>
    </sheetView>
  </sheetViews>
  <sheetFormatPr defaultColWidth="8.77734375" defaultRowHeight="14.4" x14ac:dyDescent="0.3"/>
  <cols>
    <col min="1" max="1" width="0.77734375" style="1" customWidth="1"/>
    <col min="2" max="2" width="6.6640625" style="1" customWidth="1"/>
    <col min="3" max="10" width="10.44140625" style="1" customWidth="1"/>
    <col min="11" max="12" width="0.77734375" style="1" customWidth="1"/>
    <col min="13" max="13" width="6.6640625" style="1" customWidth="1"/>
    <col min="14" max="17" width="11.6640625" style="1" customWidth="1"/>
    <col min="18" max="19" width="8.6640625" style="1" customWidth="1"/>
    <col min="20" max="20" width="13.6640625" style="1" customWidth="1"/>
    <col min="21" max="16384" width="8.77734375" style="1"/>
  </cols>
  <sheetData>
    <row r="1" spans="1:20" ht="64.95" customHeight="1" x14ac:dyDescent="0.3">
      <c r="B1" s="16"/>
      <c r="C1" s="16"/>
      <c r="D1" s="16"/>
      <c r="E1" s="16"/>
      <c r="F1" s="16"/>
      <c r="G1" s="16"/>
      <c r="H1" s="16"/>
    </row>
    <row r="2" spans="1:20" ht="3" customHeight="1" x14ac:dyDescent="0.3">
      <c r="A2" s="21"/>
      <c r="B2" s="21"/>
      <c r="C2" s="21"/>
      <c r="D2" s="21"/>
      <c r="E2" s="21"/>
      <c r="F2" s="21"/>
      <c r="G2" s="21"/>
      <c r="H2" s="21"/>
      <c r="I2" s="20"/>
      <c r="J2" s="20"/>
      <c r="K2" s="20"/>
      <c r="L2" s="20"/>
      <c r="M2" s="20"/>
      <c r="N2" s="20"/>
      <c r="O2" s="20"/>
      <c r="P2" s="20"/>
      <c r="Q2" s="20"/>
      <c r="R2" s="20"/>
      <c r="S2" s="20"/>
      <c r="T2" s="20"/>
    </row>
    <row r="3" spans="1:20" ht="15" customHeight="1" x14ac:dyDescent="0.3">
      <c r="B3" s="16"/>
      <c r="C3" s="16"/>
      <c r="D3" s="16"/>
      <c r="E3" s="16"/>
      <c r="F3" s="16"/>
      <c r="G3" s="16"/>
      <c r="H3" s="16"/>
    </row>
    <row r="4" spans="1:20" ht="18.75" customHeight="1" x14ac:dyDescent="0.3">
      <c r="A4" s="19" t="s">
        <v>11</v>
      </c>
      <c r="B4" s="19"/>
      <c r="C4" s="19"/>
      <c r="D4" s="19"/>
      <c r="E4" s="19"/>
      <c r="F4" s="19"/>
      <c r="G4" s="19"/>
      <c r="H4" s="19"/>
      <c r="I4" s="19"/>
      <c r="J4" s="19"/>
      <c r="K4" s="19"/>
      <c r="L4" s="19" t="s">
        <v>11</v>
      </c>
      <c r="M4" s="19"/>
      <c r="N4" s="19"/>
      <c r="O4" s="19"/>
      <c r="P4" s="19"/>
      <c r="Q4" s="19"/>
      <c r="R4" s="19"/>
      <c r="S4" s="19"/>
      <c r="T4" s="19"/>
    </row>
    <row r="5" spans="1:20" ht="10.050000000000001" customHeight="1" x14ac:dyDescent="0.3">
      <c r="B5" s="16"/>
      <c r="C5" s="16"/>
      <c r="D5" s="16"/>
      <c r="E5" s="16"/>
      <c r="F5" s="16"/>
      <c r="G5" s="16"/>
      <c r="H5" s="16"/>
    </row>
    <row r="6" spans="1:20" ht="18" x14ac:dyDescent="0.3">
      <c r="A6" s="18" t="s">
        <v>10</v>
      </c>
      <c r="B6" s="17"/>
      <c r="C6" s="17"/>
      <c r="D6" s="17"/>
      <c r="E6" s="17"/>
      <c r="F6" s="17"/>
      <c r="G6" s="17"/>
      <c r="H6" s="17"/>
      <c r="I6" s="17"/>
      <c r="J6" s="17"/>
      <c r="K6" s="17"/>
      <c r="L6" s="18" t="s">
        <v>10</v>
      </c>
      <c r="M6" s="17"/>
      <c r="N6" s="17"/>
      <c r="O6" s="17"/>
      <c r="P6" s="17"/>
      <c r="Q6" s="17"/>
      <c r="R6" s="17"/>
      <c r="S6" s="17"/>
      <c r="T6" s="17"/>
    </row>
    <row r="7" spans="1:20" ht="10.050000000000001" customHeight="1" x14ac:dyDescent="0.3">
      <c r="B7" s="16"/>
      <c r="C7" s="16"/>
      <c r="D7" s="16"/>
      <c r="E7" s="16"/>
      <c r="F7" s="16"/>
      <c r="G7" s="16"/>
      <c r="H7" s="16"/>
    </row>
    <row r="8" spans="1:20" ht="90" customHeight="1" x14ac:dyDescent="0.3">
      <c r="A8" s="15" t="s">
        <v>9</v>
      </c>
      <c r="B8" s="15"/>
      <c r="C8" s="15"/>
      <c r="D8" s="15"/>
      <c r="E8" s="15"/>
      <c r="F8" s="15"/>
      <c r="G8" s="15"/>
      <c r="H8" s="15"/>
      <c r="I8" s="15"/>
      <c r="J8" s="15"/>
      <c r="K8" s="15"/>
    </row>
    <row r="9" spans="1:20" ht="10.050000000000001" customHeight="1" x14ac:dyDescent="0.3">
      <c r="B9" s="14"/>
      <c r="C9" s="14"/>
      <c r="D9" s="14"/>
      <c r="E9" s="14"/>
      <c r="F9" s="14"/>
      <c r="G9" s="14"/>
      <c r="H9" s="14"/>
      <c r="I9" s="14"/>
      <c r="J9" s="14"/>
    </row>
    <row r="10" spans="1:20" ht="15" customHeight="1" x14ac:dyDescent="0.3">
      <c r="C10" s="12" t="s">
        <v>8</v>
      </c>
      <c r="D10" s="12"/>
      <c r="E10" s="12" t="s">
        <v>7</v>
      </c>
      <c r="F10" s="12"/>
      <c r="G10" s="12" t="s">
        <v>6</v>
      </c>
      <c r="H10" s="12"/>
      <c r="I10" s="13" t="s">
        <v>5</v>
      </c>
      <c r="J10" s="12"/>
      <c r="N10" s="11" t="s">
        <v>8</v>
      </c>
      <c r="O10" s="11" t="s">
        <v>7</v>
      </c>
      <c r="P10" s="11" t="s">
        <v>6</v>
      </c>
      <c r="Q10" s="11" t="s">
        <v>5</v>
      </c>
    </row>
    <row r="11" spans="1:20" ht="27.6" x14ac:dyDescent="0.3">
      <c r="B11" s="10" t="s">
        <v>1</v>
      </c>
      <c r="C11" s="10" t="s">
        <v>4</v>
      </c>
      <c r="D11" s="10" t="s">
        <v>2</v>
      </c>
      <c r="E11" s="10" t="s">
        <v>4</v>
      </c>
      <c r="F11" s="10" t="s">
        <v>2</v>
      </c>
      <c r="G11" s="10" t="s">
        <v>4</v>
      </c>
      <c r="H11" s="10" t="s">
        <v>2</v>
      </c>
      <c r="I11" s="10" t="s">
        <v>3</v>
      </c>
      <c r="J11" s="10" t="s">
        <v>2</v>
      </c>
      <c r="K11" s="4"/>
      <c r="L11" s="4"/>
      <c r="M11" s="10" t="s">
        <v>1</v>
      </c>
      <c r="N11" s="10" t="s">
        <v>0</v>
      </c>
      <c r="O11" s="10" t="s">
        <v>0</v>
      </c>
      <c r="P11" s="10" t="s">
        <v>0</v>
      </c>
      <c r="Q11" s="10" t="s">
        <v>0</v>
      </c>
    </row>
    <row r="12" spans="1:20" ht="13.95" customHeight="1" x14ac:dyDescent="0.3">
      <c r="B12" s="3">
        <v>40179</v>
      </c>
      <c r="C12" s="8">
        <v>1080392</v>
      </c>
      <c r="D12" s="6">
        <v>123157</v>
      </c>
      <c r="E12" s="5">
        <v>27854</v>
      </c>
      <c r="F12" s="7">
        <v>688.55088000000001</v>
      </c>
      <c r="G12" s="2"/>
      <c r="H12" s="2"/>
      <c r="I12" s="2"/>
      <c r="J12" s="2"/>
      <c r="K12" s="4"/>
      <c r="L12" s="4"/>
      <c r="M12" s="3">
        <f>B12</f>
        <v>40179</v>
      </c>
      <c r="N12" s="2"/>
      <c r="O12" s="2"/>
      <c r="P12" s="2"/>
      <c r="Q12" s="2"/>
    </row>
    <row r="13" spans="1:20" ht="13.95" customHeight="1" x14ac:dyDescent="0.3">
      <c r="B13" s="3">
        <v>40210</v>
      </c>
      <c r="C13" s="8">
        <v>976097</v>
      </c>
      <c r="D13" s="6">
        <v>111966</v>
      </c>
      <c r="E13" s="5">
        <f>13300+11834</f>
        <v>25134</v>
      </c>
      <c r="F13" s="7">
        <v>621.31247999999994</v>
      </c>
      <c r="G13" s="2"/>
      <c r="H13" s="2"/>
      <c r="I13" s="2"/>
      <c r="J13" s="2"/>
      <c r="K13" s="4"/>
      <c r="L13" s="4"/>
      <c r="M13" s="3">
        <f>B13</f>
        <v>40210</v>
      </c>
      <c r="N13" s="2"/>
      <c r="O13" s="2"/>
      <c r="P13" s="2"/>
      <c r="Q13" s="2"/>
    </row>
    <row r="14" spans="1:20" ht="13.95" customHeight="1" x14ac:dyDescent="0.3">
      <c r="B14" s="3">
        <v>40238</v>
      </c>
      <c r="C14" s="8">
        <v>1080828</v>
      </c>
      <c r="D14" s="6">
        <v>123032</v>
      </c>
      <c r="E14" s="5">
        <v>31500</v>
      </c>
      <c r="F14" s="7">
        <v>778.68</v>
      </c>
      <c r="G14" s="2"/>
      <c r="H14" s="2"/>
      <c r="I14" s="2"/>
      <c r="J14" s="2"/>
      <c r="K14" s="4"/>
      <c r="L14" s="4"/>
      <c r="M14" s="3">
        <f>B14</f>
        <v>40238</v>
      </c>
      <c r="N14" s="2"/>
      <c r="O14" s="2"/>
      <c r="P14" s="2"/>
      <c r="Q14" s="2"/>
    </row>
    <row r="15" spans="1:20" ht="13.95" customHeight="1" x14ac:dyDescent="0.3">
      <c r="B15" s="3">
        <v>40269</v>
      </c>
      <c r="C15" s="8">
        <v>966756</v>
      </c>
      <c r="D15" s="6">
        <v>110441</v>
      </c>
      <c r="E15" s="5">
        <v>32734</v>
      </c>
      <c r="F15" s="7">
        <v>809.18448000000001</v>
      </c>
      <c r="G15" s="2"/>
      <c r="H15" s="2"/>
      <c r="I15" s="2"/>
      <c r="J15" s="2"/>
      <c r="K15" s="4"/>
      <c r="L15" s="4"/>
      <c r="M15" s="3">
        <f>B15</f>
        <v>40269</v>
      </c>
      <c r="N15" s="2"/>
      <c r="O15" s="2"/>
      <c r="P15" s="2"/>
      <c r="Q15" s="2"/>
    </row>
    <row r="16" spans="1:20" ht="13.95" customHeight="1" x14ac:dyDescent="0.3">
      <c r="B16" s="3">
        <v>40299</v>
      </c>
      <c r="C16" s="8">
        <v>975233</v>
      </c>
      <c r="D16" s="6">
        <v>111418</v>
      </c>
      <c r="E16" s="5">
        <v>38804</v>
      </c>
      <c r="F16" s="7">
        <v>959.23487999999998</v>
      </c>
      <c r="G16" s="2"/>
      <c r="H16" s="2"/>
      <c r="I16" s="2"/>
      <c r="J16" s="2"/>
      <c r="K16" s="4"/>
      <c r="L16" s="4"/>
      <c r="M16" s="3">
        <f>B16</f>
        <v>40299</v>
      </c>
      <c r="N16" s="2"/>
      <c r="O16" s="2"/>
      <c r="P16" s="2"/>
      <c r="Q16" s="2"/>
    </row>
    <row r="17" spans="2:17" ht="13.95" customHeight="1" x14ac:dyDescent="0.3">
      <c r="B17" s="3">
        <v>40330</v>
      </c>
      <c r="C17" s="8">
        <v>958160</v>
      </c>
      <c r="D17" s="6">
        <v>108344</v>
      </c>
      <c r="E17" s="5">
        <v>37424</v>
      </c>
      <c r="F17" s="7">
        <v>925.12127999999996</v>
      </c>
      <c r="G17" s="2"/>
      <c r="H17" s="2"/>
      <c r="I17" s="2"/>
      <c r="J17" s="2"/>
      <c r="K17" s="4"/>
      <c r="L17" s="4"/>
      <c r="M17" s="3">
        <f>B17</f>
        <v>40330</v>
      </c>
      <c r="N17" s="2"/>
      <c r="O17" s="2"/>
      <c r="P17" s="2"/>
      <c r="Q17" s="2"/>
    </row>
    <row r="18" spans="2:17" ht="13.95" customHeight="1" x14ac:dyDescent="0.3">
      <c r="B18" s="3">
        <v>40360</v>
      </c>
      <c r="C18" s="8">
        <v>971582</v>
      </c>
      <c r="D18" s="6">
        <v>111160</v>
      </c>
      <c r="E18" s="5">
        <v>39170</v>
      </c>
      <c r="F18" s="7">
        <v>968.28239999999994</v>
      </c>
      <c r="G18" s="2"/>
      <c r="H18" s="2"/>
      <c r="I18" s="2"/>
      <c r="J18" s="2"/>
      <c r="K18" s="4"/>
      <c r="L18" s="4"/>
      <c r="M18" s="3">
        <f>B18</f>
        <v>40360</v>
      </c>
      <c r="N18" s="2"/>
      <c r="O18" s="2"/>
      <c r="P18" s="2"/>
      <c r="Q18" s="2"/>
    </row>
    <row r="19" spans="2:17" ht="13.95" customHeight="1" x14ac:dyDescent="0.3">
      <c r="B19" s="3">
        <v>40391</v>
      </c>
      <c r="C19" s="8">
        <v>1000773</v>
      </c>
      <c r="D19" s="6">
        <v>114655</v>
      </c>
      <c r="E19" s="5">
        <v>37860</v>
      </c>
      <c r="F19" s="7">
        <v>935.89919999999995</v>
      </c>
      <c r="G19" s="2"/>
      <c r="H19" s="2"/>
      <c r="I19" s="2"/>
      <c r="J19" s="2"/>
      <c r="K19" s="4"/>
      <c r="L19" s="4"/>
      <c r="M19" s="3">
        <f>B19</f>
        <v>40391</v>
      </c>
      <c r="N19" s="2"/>
      <c r="O19" s="2"/>
      <c r="P19" s="2"/>
      <c r="Q19" s="2"/>
    </row>
    <row r="20" spans="2:17" ht="13.95" customHeight="1" x14ac:dyDescent="0.3">
      <c r="B20" s="3">
        <v>40422</v>
      </c>
      <c r="C20" s="9">
        <v>951127</v>
      </c>
      <c r="D20" s="6">
        <v>109176</v>
      </c>
      <c r="E20" s="5">
        <v>34000</v>
      </c>
      <c r="F20" s="7">
        <v>840.48</v>
      </c>
      <c r="G20" s="2"/>
      <c r="H20" s="2"/>
      <c r="I20" s="2"/>
      <c r="J20" s="2"/>
      <c r="K20" s="4"/>
      <c r="L20" s="4"/>
      <c r="M20" s="3">
        <f>B20</f>
        <v>40422</v>
      </c>
      <c r="N20" s="2"/>
      <c r="O20" s="2"/>
      <c r="P20" s="2"/>
      <c r="Q20" s="2"/>
    </row>
    <row r="21" spans="2:17" ht="13.95" customHeight="1" x14ac:dyDescent="0.3">
      <c r="B21" s="3">
        <v>40452</v>
      </c>
      <c r="C21" s="8">
        <v>968370</v>
      </c>
      <c r="D21" s="6">
        <v>111012</v>
      </c>
      <c r="E21" s="5">
        <v>31703</v>
      </c>
      <c r="F21" s="7">
        <v>783.69815999999992</v>
      </c>
      <c r="G21" s="2"/>
      <c r="H21" s="2"/>
      <c r="I21" s="2"/>
      <c r="J21" s="2"/>
      <c r="K21" s="4"/>
      <c r="L21" s="4"/>
      <c r="M21" s="3">
        <f>B21</f>
        <v>40452</v>
      </c>
      <c r="N21" s="2"/>
      <c r="O21" s="2"/>
      <c r="P21" s="2"/>
      <c r="Q21" s="2"/>
    </row>
    <row r="22" spans="2:17" ht="13.95" customHeight="1" x14ac:dyDescent="0.3">
      <c r="B22" s="3">
        <v>40483</v>
      </c>
      <c r="C22" s="8">
        <v>996576</v>
      </c>
      <c r="D22" s="6">
        <f>116732</f>
        <v>116732</v>
      </c>
      <c r="E22" s="5">
        <v>27118</v>
      </c>
      <c r="F22" s="7">
        <v>670.35695999999996</v>
      </c>
      <c r="G22" s="2"/>
      <c r="H22" s="2"/>
      <c r="I22" s="2"/>
      <c r="J22" s="2"/>
      <c r="K22" s="4"/>
      <c r="L22" s="4"/>
      <c r="M22" s="3">
        <f>B22</f>
        <v>40483</v>
      </c>
      <c r="N22" s="2"/>
      <c r="O22" s="2"/>
      <c r="P22" s="2"/>
      <c r="Q22" s="2"/>
    </row>
    <row r="23" spans="2:17" ht="13.95" customHeight="1" x14ac:dyDescent="0.3">
      <c r="B23" s="3">
        <v>40513</v>
      </c>
      <c r="C23" s="8">
        <v>1129260</v>
      </c>
      <c r="D23" s="6">
        <v>132019</v>
      </c>
      <c r="E23" s="5">
        <v>29000</v>
      </c>
      <c r="F23" s="7">
        <v>716.88</v>
      </c>
      <c r="G23" s="2"/>
      <c r="H23" s="2"/>
      <c r="I23" s="2"/>
      <c r="J23" s="2"/>
      <c r="K23" s="4"/>
      <c r="L23" s="4"/>
      <c r="M23" s="3">
        <f>B23</f>
        <v>40513</v>
      </c>
      <c r="N23" s="2"/>
      <c r="O23" s="2"/>
      <c r="P23" s="2"/>
      <c r="Q23" s="2"/>
    </row>
    <row r="24" spans="2:17" ht="13.95" customHeight="1" x14ac:dyDescent="0.3">
      <c r="B24" s="3">
        <v>40544</v>
      </c>
      <c r="C24" s="8">
        <v>1141047</v>
      </c>
      <c r="D24" s="6">
        <v>131518</v>
      </c>
      <c r="E24" s="5">
        <f>21440+14902</f>
        <v>36342</v>
      </c>
      <c r="F24" s="7">
        <v>863.12250000000006</v>
      </c>
      <c r="G24" s="2"/>
      <c r="H24" s="2"/>
      <c r="I24" s="2"/>
      <c r="J24" s="2"/>
      <c r="K24" s="4"/>
      <c r="L24" s="4"/>
      <c r="M24" s="3">
        <f>B24</f>
        <v>40544</v>
      </c>
      <c r="N24" s="2"/>
      <c r="O24" s="2"/>
      <c r="P24" s="2"/>
      <c r="Q24" s="2"/>
    </row>
    <row r="25" spans="2:17" ht="13.95" customHeight="1" x14ac:dyDescent="0.3">
      <c r="B25" s="3">
        <v>40575</v>
      </c>
      <c r="C25" s="8">
        <v>1040886</v>
      </c>
      <c r="D25" s="6">
        <v>124814</v>
      </c>
      <c r="E25" s="5">
        <v>35832</v>
      </c>
      <c r="F25" s="7">
        <v>851.01</v>
      </c>
      <c r="G25" s="2"/>
      <c r="H25" s="2"/>
      <c r="I25" s="2"/>
      <c r="J25" s="2"/>
      <c r="K25" s="4"/>
      <c r="L25" s="4"/>
      <c r="M25" s="3">
        <f>B25</f>
        <v>40575</v>
      </c>
      <c r="N25" s="2"/>
      <c r="O25" s="2"/>
      <c r="P25" s="2"/>
      <c r="Q25" s="2"/>
    </row>
    <row r="26" spans="2:17" ht="13.95" customHeight="1" x14ac:dyDescent="0.3">
      <c r="B26" s="3">
        <v>40603</v>
      </c>
      <c r="C26" s="8">
        <v>1076357</v>
      </c>
      <c r="D26" s="6">
        <v>128187</v>
      </c>
      <c r="E26" s="5">
        <v>40000</v>
      </c>
      <c r="F26" s="7">
        <v>950</v>
      </c>
      <c r="G26" s="2"/>
      <c r="H26" s="2"/>
      <c r="I26" s="2"/>
      <c r="J26" s="2"/>
      <c r="K26" s="4"/>
      <c r="L26" s="4"/>
      <c r="M26" s="3">
        <f>B26</f>
        <v>40603</v>
      </c>
      <c r="N26" s="2"/>
      <c r="O26" s="2"/>
      <c r="P26" s="2"/>
      <c r="Q26" s="2"/>
    </row>
    <row r="27" spans="2:17" ht="13.95" customHeight="1" x14ac:dyDescent="0.3">
      <c r="B27" s="3">
        <v>40634</v>
      </c>
      <c r="C27" s="8">
        <v>988406</v>
      </c>
      <c r="D27" s="6">
        <v>134356</v>
      </c>
      <c r="E27" s="5">
        <v>36700</v>
      </c>
      <c r="F27" s="7">
        <v>871.625</v>
      </c>
      <c r="G27" s="2"/>
      <c r="H27" s="2"/>
      <c r="I27" s="2"/>
      <c r="J27" s="2"/>
      <c r="K27" s="4"/>
      <c r="L27" s="4"/>
      <c r="M27" s="3">
        <f>B27</f>
        <v>40634</v>
      </c>
      <c r="N27" s="2"/>
      <c r="O27" s="2"/>
      <c r="P27" s="2"/>
      <c r="Q27" s="2"/>
    </row>
    <row r="28" spans="2:17" ht="13.95" customHeight="1" x14ac:dyDescent="0.3">
      <c r="B28" s="3">
        <v>40664</v>
      </c>
      <c r="C28" s="8">
        <v>1016962</v>
      </c>
      <c r="D28" s="6">
        <v>138032</v>
      </c>
      <c r="E28" s="5">
        <v>48000</v>
      </c>
      <c r="F28" s="7">
        <v>1140</v>
      </c>
      <c r="G28" s="2"/>
      <c r="H28" s="2"/>
      <c r="I28" s="2"/>
      <c r="J28" s="2"/>
      <c r="K28" s="4"/>
      <c r="L28" s="4"/>
      <c r="M28" s="3">
        <f>B28</f>
        <v>40664</v>
      </c>
      <c r="N28" s="2"/>
      <c r="O28" s="2"/>
      <c r="P28" s="2"/>
      <c r="Q28" s="2"/>
    </row>
    <row r="29" spans="2:17" ht="13.95" customHeight="1" x14ac:dyDescent="0.3">
      <c r="B29" s="3">
        <v>40695</v>
      </c>
      <c r="C29" s="8">
        <v>967156</v>
      </c>
      <c r="D29" s="6">
        <v>132292</v>
      </c>
      <c r="E29" s="5">
        <v>43000</v>
      </c>
      <c r="F29" s="7">
        <v>1021.25</v>
      </c>
      <c r="G29" s="2"/>
      <c r="H29" s="2"/>
      <c r="I29" s="2"/>
      <c r="J29" s="2"/>
      <c r="K29" s="4"/>
      <c r="L29" s="4"/>
      <c r="M29" s="3">
        <f>B29</f>
        <v>40695</v>
      </c>
      <c r="N29" s="2"/>
      <c r="O29" s="2"/>
      <c r="P29" s="2"/>
      <c r="Q29" s="2"/>
    </row>
    <row r="30" spans="2:17" ht="13.95" customHeight="1" x14ac:dyDescent="0.3">
      <c r="B30" s="3">
        <v>40725</v>
      </c>
      <c r="C30" s="8">
        <v>1032814</v>
      </c>
      <c r="D30" s="6">
        <v>163867</v>
      </c>
      <c r="E30" s="5">
        <v>43670</v>
      </c>
      <c r="F30" s="7">
        <v>1037.1624999999999</v>
      </c>
      <c r="G30" s="2"/>
      <c r="H30" s="2"/>
      <c r="I30" s="2"/>
      <c r="J30" s="2"/>
      <c r="K30" s="4"/>
      <c r="L30" s="4"/>
      <c r="M30" s="3">
        <f>B30</f>
        <v>40725</v>
      </c>
      <c r="N30" s="2"/>
      <c r="O30" s="2"/>
      <c r="P30" s="2"/>
      <c r="Q30" s="2"/>
    </row>
    <row r="31" spans="2:17" ht="13.95" customHeight="1" x14ac:dyDescent="0.3">
      <c r="B31" s="3">
        <v>40756</v>
      </c>
      <c r="C31" s="8">
        <v>1005262</v>
      </c>
      <c r="D31" s="6">
        <v>160494</v>
      </c>
      <c r="E31" s="5">
        <v>35052</v>
      </c>
      <c r="F31" s="7">
        <v>832.48500000000001</v>
      </c>
      <c r="G31" s="2"/>
      <c r="H31" s="2"/>
      <c r="I31" s="2"/>
      <c r="J31" s="2"/>
      <c r="K31" s="4"/>
      <c r="L31" s="4"/>
      <c r="M31" s="3">
        <f>B31</f>
        <v>40756</v>
      </c>
      <c r="N31" s="2"/>
      <c r="O31" s="2"/>
      <c r="P31" s="2"/>
      <c r="Q31" s="2"/>
    </row>
    <row r="32" spans="2:17" ht="13.95" customHeight="1" x14ac:dyDescent="0.3">
      <c r="B32" s="3">
        <v>40787</v>
      </c>
      <c r="C32" s="9">
        <v>971424</v>
      </c>
      <c r="D32" s="6">
        <v>156371</v>
      </c>
      <c r="E32" s="5">
        <v>37000</v>
      </c>
      <c r="F32" s="7">
        <v>878.75</v>
      </c>
      <c r="G32" s="2"/>
      <c r="H32" s="2"/>
      <c r="I32" s="2"/>
      <c r="J32" s="2"/>
      <c r="K32" s="4"/>
      <c r="L32" s="4"/>
      <c r="M32" s="3">
        <f>B32</f>
        <v>40787</v>
      </c>
      <c r="N32" s="2"/>
      <c r="O32" s="2"/>
      <c r="P32" s="2"/>
      <c r="Q32" s="2"/>
    </row>
    <row r="33" spans="2:17" ht="13.95" customHeight="1" x14ac:dyDescent="0.3">
      <c r="B33" s="3">
        <v>40817</v>
      </c>
      <c r="C33" s="8">
        <v>979503</v>
      </c>
      <c r="D33" s="6">
        <v>158338</v>
      </c>
      <c r="E33" s="5">
        <v>31620</v>
      </c>
      <c r="F33" s="7">
        <v>750.97500000000002</v>
      </c>
      <c r="G33" s="2"/>
      <c r="H33" s="2"/>
      <c r="I33" s="2"/>
      <c r="J33" s="2"/>
      <c r="K33" s="4"/>
      <c r="L33" s="4"/>
      <c r="M33" s="3">
        <f>B33</f>
        <v>40817</v>
      </c>
      <c r="N33" s="2"/>
      <c r="O33" s="2"/>
      <c r="P33" s="2"/>
      <c r="Q33" s="2"/>
    </row>
    <row r="34" spans="2:17" ht="13.95" customHeight="1" x14ac:dyDescent="0.3">
      <c r="B34" s="3">
        <v>40848</v>
      </c>
      <c r="C34" s="8">
        <v>1027791</v>
      </c>
      <c r="D34" s="6">
        <v>166711</v>
      </c>
      <c r="E34" s="5">
        <v>33864</v>
      </c>
      <c r="F34" s="7">
        <v>804.27</v>
      </c>
      <c r="G34" s="2"/>
      <c r="H34" s="2"/>
      <c r="I34" s="2"/>
      <c r="J34" s="2"/>
      <c r="K34" s="4"/>
      <c r="L34" s="4"/>
      <c r="M34" s="3">
        <f>B34</f>
        <v>40848</v>
      </c>
      <c r="N34" s="2"/>
      <c r="O34" s="2"/>
      <c r="P34" s="2"/>
      <c r="Q34" s="2"/>
    </row>
    <row r="35" spans="2:17" ht="13.95" customHeight="1" x14ac:dyDescent="0.3">
      <c r="B35" s="3">
        <v>40878</v>
      </c>
      <c r="C35" s="8">
        <v>1070024</v>
      </c>
      <c r="D35" s="6">
        <v>173305</v>
      </c>
      <c r="E35" s="5">
        <v>30036</v>
      </c>
      <c r="F35" s="7">
        <v>713.35500000000002</v>
      </c>
      <c r="G35" s="2"/>
      <c r="H35" s="2"/>
      <c r="I35" s="2"/>
      <c r="J35" s="2"/>
      <c r="K35" s="4"/>
      <c r="L35" s="4"/>
      <c r="M35" s="3">
        <f>B35</f>
        <v>40878</v>
      </c>
      <c r="N35" s="2"/>
      <c r="O35" s="2"/>
      <c r="P35" s="2"/>
      <c r="Q35" s="2"/>
    </row>
    <row r="36" spans="2:17" ht="13.95" customHeight="1" x14ac:dyDescent="0.3">
      <c r="B36" s="3">
        <v>40909</v>
      </c>
      <c r="C36" s="8">
        <v>1127137</v>
      </c>
      <c r="D36" s="6">
        <v>137986</v>
      </c>
      <c r="E36" s="5">
        <v>31714</v>
      </c>
      <c r="F36" s="7">
        <v>753.20749999999998</v>
      </c>
      <c r="G36" s="2"/>
      <c r="H36" s="2"/>
      <c r="I36" s="2"/>
      <c r="J36" s="2"/>
      <c r="K36" s="4"/>
      <c r="L36" s="4"/>
      <c r="M36" s="3">
        <f>B36</f>
        <v>40909</v>
      </c>
      <c r="N36" s="2"/>
      <c r="O36" s="2"/>
      <c r="P36" s="2"/>
      <c r="Q36" s="2"/>
    </row>
    <row r="37" spans="2:17" ht="13.95" customHeight="1" x14ac:dyDescent="0.3">
      <c r="B37" s="3">
        <v>40940</v>
      </c>
      <c r="C37" s="8">
        <v>926579</v>
      </c>
      <c r="D37" s="6">
        <v>114629</v>
      </c>
      <c r="E37" s="5">
        <v>30089</v>
      </c>
      <c r="F37" s="7">
        <v>714.61374999999998</v>
      </c>
      <c r="G37" s="2"/>
      <c r="H37" s="2"/>
      <c r="I37" s="2"/>
      <c r="J37" s="2"/>
      <c r="K37" s="4"/>
      <c r="L37" s="4"/>
      <c r="M37" s="3">
        <f>B37</f>
        <v>40940</v>
      </c>
      <c r="N37" s="2"/>
      <c r="O37" s="2"/>
      <c r="P37" s="2"/>
      <c r="Q37" s="2"/>
    </row>
    <row r="38" spans="2:17" ht="13.95" customHeight="1" x14ac:dyDescent="0.3">
      <c r="B38" s="3">
        <v>40969</v>
      </c>
      <c r="C38" s="8">
        <v>943679</v>
      </c>
      <c r="D38" s="6">
        <v>115680</v>
      </c>
      <c r="E38" s="5">
        <v>32000</v>
      </c>
      <c r="F38" s="7">
        <v>760</v>
      </c>
      <c r="G38" s="2"/>
      <c r="H38" s="2"/>
      <c r="I38" s="2"/>
      <c r="J38" s="2"/>
      <c r="K38" s="4"/>
      <c r="L38" s="4"/>
      <c r="M38" s="3">
        <f>B38</f>
        <v>40969</v>
      </c>
      <c r="N38" s="2"/>
      <c r="O38" s="2"/>
      <c r="P38" s="2"/>
      <c r="Q38" s="2"/>
    </row>
    <row r="39" spans="2:17" ht="13.95" customHeight="1" x14ac:dyDescent="0.3">
      <c r="B39" s="3">
        <v>41000</v>
      </c>
      <c r="C39" s="8">
        <v>888508</v>
      </c>
      <c r="D39" s="6">
        <f>4961+58146</f>
        <v>63107</v>
      </c>
      <c r="E39" s="5">
        <v>28721</v>
      </c>
      <c r="F39" s="7">
        <v>682.12374999999997</v>
      </c>
      <c r="G39" s="2"/>
      <c r="H39" s="2"/>
      <c r="I39" s="2"/>
      <c r="J39" s="2"/>
      <c r="K39" s="4"/>
      <c r="L39" s="4"/>
      <c r="M39" s="3">
        <f>B39</f>
        <v>41000</v>
      </c>
      <c r="N39" s="2"/>
      <c r="O39" s="2"/>
      <c r="P39" s="2"/>
      <c r="Q39" s="2"/>
    </row>
    <row r="40" spans="2:17" ht="13.95" customHeight="1" x14ac:dyDescent="0.3">
      <c r="B40" s="3">
        <v>41030</v>
      </c>
      <c r="C40" s="8">
        <v>894639</v>
      </c>
      <c r="D40" s="6">
        <f>53268+2181</f>
        <v>55449</v>
      </c>
      <c r="E40" s="5">
        <v>42804</v>
      </c>
      <c r="F40" s="7">
        <v>1016.595</v>
      </c>
      <c r="G40" s="2"/>
      <c r="H40" s="2"/>
      <c r="I40" s="2"/>
      <c r="J40" s="2"/>
      <c r="K40" s="4"/>
      <c r="L40" s="4"/>
      <c r="M40" s="3">
        <f>B40</f>
        <v>41030</v>
      </c>
      <c r="N40" s="2"/>
      <c r="O40" s="2"/>
      <c r="P40" s="2"/>
      <c r="Q40" s="2"/>
    </row>
    <row r="41" spans="2:17" ht="13.95" customHeight="1" x14ac:dyDescent="0.3">
      <c r="B41" s="3">
        <v>41061</v>
      </c>
      <c r="C41" s="8">
        <v>900299</v>
      </c>
      <c r="D41" s="6">
        <v>56640</v>
      </c>
      <c r="E41" s="5">
        <v>29060</v>
      </c>
      <c r="F41" s="7">
        <v>690.17499999999995</v>
      </c>
      <c r="G41" s="2"/>
      <c r="H41" s="2"/>
      <c r="I41" s="2"/>
      <c r="J41" s="2"/>
      <c r="K41" s="4"/>
      <c r="L41" s="4"/>
      <c r="M41" s="3">
        <f>B41</f>
        <v>41061</v>
      </c>
      <c r="N41" s="2"/>
      <c r="O41" s="2"/>
      <c r="P41" s="2"/>
      <c r="Q41" s="2"/>
    </row>
    <row r="42" spans="2:17" ht="13.95" customHeight="1" x14ac:dyDescent="0.3">
      <c r="B42" s="3">
        <v>41091</v>
      </c>
      <c r="C42" s="2"/>
      <c r="D42" s="6"/>
      <c r="E42" s="5"/>
      <c r="F42" s="2"/>
      <c r="G42" s="2"/>
      <c r="H42" s="2"/>
      <c r="I42" s="2"/>
      <c r="J42" s="2"/>
      <c r="K42" s="4"/>
      <c r="L42" s="4"/>
      <c r="M42" s="3">
        <f>B42</f>
        <v>41091</v>
      </c>
      <c r="N42" s="2"/>
      <c r="O42" s="2"/>
      <c r="P42" s="2"/>
      <c r="Q42" s="2"/>
    </row>
    <row r="43" spans="2:17" ht="13.95" customHeight="1" x14ac:dyDescent="0.3">
      <c r="B43" s="3">
        <v>41122</v>
      </c>
      <c r="C43" s="2"/>
      <c r="D43" s="2"/>
      <c r="E43" s="5"/>
      <c r="F43" s="2"/>
      <c r="G43" s="2"/>
      <c r="H43" s="2"/>
      <c r="I43" s="2"/>
      <c r="J43" s="2"/>
      <c r="K43" s="4"/>
      <c r="L43" s="4"/>
      <c r="M43" s="3">
        <f>B43</f>
        <v>41122</v>
      </c>
      <c r="N43" s="2"/>
      <c r="O43" s="2"/>
      <c r="P43" s="2"/>
      <c r="Q43" s="2"/>
    </row>
    <row r="44" spans="2:17" ht="13.95" customHeight="1" x14ac:dyDescent="0.3">
      <c r="B44" s="3">
        <v>41153</v>
      </c>
      <c r="C44" s="2"/>
      <c r="D44" s="2"/>
      <c r="E44" s="2"/>
      <c r="F44" s="2"/>
      <c r="G44" s="2"/>
      <c r="H44" s="2"/>
      <c r="I44" s="2"/>
      <c r="J44" s="2"/>
      <c r="K44" s="4"/>
      <c r="L44" s="4"/>
      <c r="M44" s="3">
        <f>B44</f>
        <v>41153</v>
      </c>
      <c r="N44" s="2"/>
      <c r="O44" s="2"/>
      <c r="P44" s="2"/>
      <c r="Q44" s="2"/>
    </row>
    <row r="45" spans="2:17" ht="13.95" customHeight="1" x14ac:dyDescent="0.3">
      <c r="B45" s="3">
        <v>41183</v>
      </c>
      <c r="C45" s="2"/>
      <c r="D45" s="2"/>
      <c r="E45" s="2"/>
      <c r="F45" s="2"/>
      <c r="G45" s="2"/>
      <c r="H45" s="2"/>
      <c r="I45" s="2"/>
      <c r="J45" s="2"/>
      <c r="K45" s="4"/>
      <c r="L45" s="4"/>
      <c r="M45" s="3">
        <f>B45</f>
        <v>41183</v>
      </c>
      <c r="N45" s="2"/>
      <c r="O45" s="2"/>
      <c r="P45" s="2"/>
      <c r="Q45" s="2"/>
    </row>
    <row r="46" spans="2:17" ht="13.95" customHeight="1" x14ac:dyDescent="0.3">
      <c r="B46" s="3">
        <v>41214</v>
      </c>
      <c r="C46" s="2"/>
      <c r="D46" s="2"/>
      <c r="E46" s="2"/>
      <c r="F46" s="2"/>
      <c r="G46" s="2"/>
      <c r="H46" s="2"/>
      <c r="I46" s="2"/>
      <c r="J46" s="2"/>
      <c r="K46" s="4"/>
      <c r="L46" s="4"/>
      <c r="M46" s="3">
        <f>B46</f>
        <v>41214</v>
      </c>
      <c r="N46" s="2"/>
      <c r="O46" s="2"/>
      <c r="P46" s="2"/>
      <c r="Q46" s="2"/>
    </row>
    <row r="47" spans="2:17" ht="13.95" customHeight="1" x14ac:dyDescent="0.3">
      <c r="B47" s="3">
        <v>41244</v>
      </c>
      <c r="C47" s="2"/>
      <c r="D47" s="2"/>
      <c r="E47" s="2"/>
      <c r="F47" s="2"/>
      <c r="G47" s="2"/>
      <c r="H47" s="2"/>
      <c r="I47" s="2"/>
      <c r="J47" s="2"/>
      <c r="K47" s="4"/>
      <c r="L47" s="4"/>
      <c r="M47" s="3">
        <f>B47</f>
        <v>41244</v>
      </c>
      <c r="N47" s="2"/>
      <c r="O47" s="2"/>
      <c r="P47" s="2"/>
      <c r="Q47" s="2"/>
    </row>
    <row r="48" spans="2:17" ht="15" customHeight="1" x14ac:dyDescent="0.3"/>
    <row r="49" ht="15" customHeight="1" x14ac:dyDescent="0.3"/>
    <row r="50" ht="15" customHeight="1" x14ac:dyDescent="0.3"/>
  </sheetData>
  <mergeCells count="7">
    <mergeCell ref="L4:T4"/>
    <mergeCell ref="A4:K4"/>
    <mergeCell ref="A8:K8"/>
    <mergeCell ref="C10:D10"/>
    <mergeCell ref="E10:F10"/>
    <mergeCell ref="G10:H10"/>
    <mergeCell ref="I10:J10"/>
  </mergeCells>
  <pageMargins left="0.55000000000000004" right="0.55000000000000004" top="0.39370078740157499" bottom="0.68740157480315001" header="0.511811023622047" footer="0.511811023622047"/>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84"/>
  <sheetViews>
    <sheetView topLeftCell="A54" zoomScale="150" zoomScaleNormal="150" zoomScalePageLayoutView="150" workbookViewId="0">
      <selection activeCell="O12" sqref="O12"/>
    </sheetView>
  </sheetViews>
  <sheetFormatPr defaultColWidth="8.77734375" defaultRowHeight="14.4" x14ac:dyDescent="0.3"/>
  <cols>
    <col min="1" max="1" width="0.77734375" style="1" customWidth="1"/>
    <col min="2" max="2" width="6.6640625" style="1" customWidth="1"/>
    <col min="3" max="5" width="16.6640625" style="1" customWidth="1"/>
    <col min="6" max="6" width="10.6640625" style="1" customWidth="1"/>
    <col min="7" max="7" width="16.6640625" style="1" customWidth="1"/>
    <col min="8" max="9" width="0.77734375" style="1" customWidth="1"/>
    <col min="10" max="10" width="6.6640625" style="1" customWidth="1"/>
    <col min="11" max="13" width="16.6640625" style="1" customWidth="1"/>
    <col min="14" max="14" width="10.6640625" style="1" customWidth="1"/>
    <col min="15" max="15" width="16.6640625" style="1" customWidth="1"/>
    <col min="16" max="17" width="0.77734375" style="1" customWidth="1"/>
    <col min="18" max="18" width="6.6640625" style="1" customWidth="1"/>
    <col min="19" max="21" width="16.6640625" style="1" customWidth="1"/>
    <col min="22" max="22" width="10.6640625" style="1" customWidth="1"/>
    <col min="23" max="23" width="16.6640625" style="1" customWidth="1"/>
    <col min="24" max="25" width="0.77734375" style="1" customWidth="1"/>
    <col min="26" max="26" width="6.6640625" style="1" customWidth="1"/>
    <col min="27" max="29" width="16.6640625" style="1" customWidth="1"/>
    <col min="30" max="30" width="10.6640625" style="1" customWidth="1"/>
    <col min="31" max="31" width="16.6640625" style="1" customWidth="1"/>
    <col min="32" max="32" width="0.77734375" style="1" customWidth="1"/>
    <col min="33" max="16384" width="8.77734375" style="1"/>
  </cols>
  <sheetData>
    <row r="1" spans="1:32" ht="64.95" customHeight="1" x14ac:dyDescent="0.3">
      <c r="B1" s="16"/>
      <c r="C1" s="16"/>
      <c r="D1" s="16"/>
      <c r="E1" s="16"/>
      <c r="F1" s="16"/>
      <c r="G1" s="16"/>
    </row>
    <row r="2" spans="1:32" ht="3" customHeight="1" x14ac:dyDescent="0.3">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row>
    <row r="3" spans="1:32" ht="15" customHeight="1" x14ac:dyDescent="0.3">
      <c r="B3" s="16"/>
      <c r="C3" s="16"/>
      <c r="D3" s="16"/>
      <c r="E3" s="16"/>
      <c r="F3" s="16"/>
      <c r="G3" s="16"/>
    </row>
    <row r="4" spans="1:32" ht="18.75" customHeight="1" x14ac:dyDescent="0.3">
      <c r="A4" s="19" t="s">
        <v>11</v>
      </c>
      <c r="B4" s="19"/>
      <c r="C4" s="19"/>
      <c r="D4" s="19"/>
      <c r="E4" s="19"/>
      <c r="F4" s="19"/>
      <c r="G4" s="19"/>
      <c r="H4" s="19"/>
      <c r="I4" s="19" t="s">
        <v>11</v>
      </c>
      <c r="J4" s="19"/>
      <c r="K4" s="19"/>
      <c r="L4" s="19"/>
      <c r="M4" s="19"/>
      <c r="N4" s="19"/>
      <c r="O4" s="19"/>
      <c r="P4" s="19"/>
      <c r="Q4" s="19" t="s">
        <v>11</v>
      </c>
      <c r="R4" s="19"/>
      <c r="S4" s="19"/>
      <c r="T4" s="19"/>
      <c r="U4" s="19"/>
      <c r="V4" s="19"/>
      <c r="W4" s="19"/>
      <c r="X4" s="19"/>
      <c r="Y4" s="19" t="s">
        <v>11</v>
      </c>
      <c r="Z4" s="19"/>
      <c r="AA4" s="19"/>
      <c r="AB4" s="19"/>
      <c r="AC4" s="19"/>
      <c r="AD4" s="19"/>
      <c r="AE4" s="19"/>
      <c r="AF4" s="19"/>
    </row>
    <row r="5" spans="1:32" ht="10.050000000000001" customHeight="1" x14ac:dyDescent="0.3">
      <c r="B5" s="16"/>
      <c r="C5" s="16"/>
      <c r="D5" s="16"/>
      <c r="E5" s="16"/>
      <c r="F5" s="16"/>
      <c r="G5" s="16"/>
    </row>
    <row r="6" spans="1:32" ht="18" x14ac:dyDescent="0.3">
      <c r="A6" s="18" t="s">
        <v>35</v>
      </c>
      <c r="B6" s="17"/>
      <c r="C6" s="17"/>
      <c r="D6" s="17"/>
      <c r="E6" s="17"/>
      <c r="F6" s="17"/>
      <c r="G6" s="17"/>
      <c r="H6" s="17"/>
      <c r="I6" s="18" t="s">
        <v>35</v>
      </c>
      <c r="J6" s="17"/>
      <c r="K6" s="17"/>
      <c r="L6" s="17"/>
      <c r="M6" s="17"/>
      <c r="N6" s="17"/>
      <c r="O6" s="17"/>
      <c r="P6" s="17"/>
      <c r="Q6" s="18" t="s">
        <v>35</v>
      </c>
      <c r="R6" s="17"/>
      <c r="S6" s="17"/>
      <c r="T6" s="17"/>
      <c r="U6" s="17"/>
      <c r="V6" s="17"/>
      <c r="W6" s="17"/>
      <c r="X6" s="17"/>
      <c r="Y6" s="18" t="s">
        <v>35</v>
      </c>
      <c r="Z6" s="17"/>
      <c r="AA6" s="17"/>
      <c r="AB6" s="17"/>
      <c r="AC6" s="17"/>
      <c r="AD6" s="17"/>
      <c r="AE6" s="17"/>
      <c r="AF6" s="17"/>
    </row>
    <row r="7" spans="1:32" ht="10.050000000000001" customHeight="1" x14ac:dyDescent="0.3">
      <c r="B7" s="16"/>
      <c r="C7" s="16"/>
      <c r="D7" s="16"/>
      <c r="E7" s="16"/>
      <c r="F7" s="16"/>
      <c r="G7" s="16"/>
    </row>
    <row r="8" spans="1:32" ht="75" customHeight="1" x14ac:dyDescent="0.3">
      <c r="A8" s="15" t="s">
        <v>34</v>
      </c>
      <c r="B8" s="15"/>
      <c r="C8" s="15"/>
      <c r="D8" s="15"/>
      <c r="E8" s="15"/>
      <c r="F8" s="15"/>
      <c r="G8" s="15"/>
      <c r="H8" s="15"/>
      <c r="I8" s="15" t="s">
        <v>34</v>
      </c>
      <c r="J8" s="15"/>
      <c r="K8" s="15"/>
      <c r="L8" s="15"/>
      <c r="M8" s="15"/>
      <c r="N8" s="15"/>
      <c r="O8" s="15"/>
      <c r="P8" s="15"/>
      <c r="Q8" s="15" t="s">
        <v>34</v>
      </c>
      <c r="R8" s="15"/>
      <c r="S8" s="15"/>
      <c r="T8" s="15"/>
      <c r="U8" s="15"/>
      <c r="V8" s="15"/>
      <c r="W8" s="15"/>
      <c r="X8" s="15"/>
      <c r="Y8" s="15" t="s">
        <v>34</v>
      </c>
      <c r="Z8" s="15"/>
      <c r="AA8" s="15"/>
      <c r="AB8" s="15"/>
      <c r="AC8" s="15"/>
      <c r="AD8" s="15"/>
      <c r="AE8" s="15"/>
      <c r="AF8" s="15"/>
    </row>
    <row r="9" spans="1:32" ht="10.050000000000001" customHeight="1" x14ac:dyDescent="0.3">
      <c r="B9" s="14"/>
      <c r="C9" s="14"/>
      <c r="D9" s="14"/>
      <c r="E9" s="14"/>
      <c r="F9" s="14"/>
      <c r="G9" s="14"/>
    </row>
    <row r="10" spans="1:32" ht="15" customHeight="1" x14ac:dyDescent="0.3">
      <c r="C10" s="12" t="s">
        <v>8</v>
      </c>
      <c r="D10" s="12"/>
      <c r="E10" s="12"/>
      <c r="F10" s="12"/>
      <c r="G10" s="12"/>
      <c r="K10" s="12" t="s">
        <v>7</v>
      </c>
      <c r="L10" s="12"/>
      <c r="M10" s="12"/>
      <c r="N10" s="12"/>
      <c r="O10" s="12"/>
      <c r="S10" s="12" t="s">
        <v>6</v>
      </c>
      <c r="T10" s="12"/>
      <c r="U10" s="12"/>
      <c r="V10" s="12"/>
      <c r="W10" s="12"/>
      <c r="AA10" s="12" t="s">
        <v>5</v>
      </c>
      <c r="AB10" s="12"/>
      <c r="AC10" s="12"/>
      <c r="AD10" s="12"/>
      <c r="AE10" s="12"/>
    </row>
    <row r="11" spans="1:32" ht="15" customHeight="1" x14ac:dyDescent="0.3">
      <c r="B11" s="37" t="s">
        <v>1</v>
      </c>
      <c r="C11" s="38" t="s">
        <v>33</v>
      </c>
      <c r="D11" s="38" t="s">
        <v>32</v>
      </c>
      <c r="E11" s="38" t="s">
        <v>31</v>
      </c>
      <c r="F11" s="37" t="s">
        <v>30</v>
      </c>
      <c r="G11" s="11" t="s">
        <v>29</v>
      </c>
      <c r="J11" s="37" t="s">
        <v>1</v>
      </c>
      <c r="K11" s="38" t="s">
        <v>33</v>
      </c>
      <c r="L11" s="38" t="s">
        <v>32</v>
      </c>
      <c r="M11" s="38" t="s">
        <v>31</v>
      </c>
      <c r="N11" s="37" t="s">
        <v>30</v>
      </c>
      <c r="O11" s="11" t="s">
        <v>29</v>
      </c>
      <c r="R11" s="37" t="s">
        <v>1</v>
      </c>
      <c r="S11" s="38" t="s">
        <v>33</v>
      </c>
      <c r="T11" s="38" t="s">
        <v>32</v>
      </c>
      <c r="U11" s="38" t="s">
        <v>31</v>
      </c>
      <c r="V11" s="37" t="s">
        <v>30</v>
      </c>
      <c r="W11" s="11" t="s">
        <v>29</v>
      </c>
      <c r="Z11" s="37" t="s">
        <v>1</v>
      </c>
      <c r="AA11" s="38" t="s">
        <v>33</v>
      </c>
      <c r="AB11" s="38" t="s">
        <v>32</v>
      </c>
      <c r="AC11" s="38" t="s">
        <v>31</v>
      </c>
      <c r="AD11" s="37" t="s">
        <v>30</v>
      </c>
      <c r="AE11" s="11" t="s">
        <v>29</v>
      </c>
    </row>
    <row r="12" spans="1:32" ht="15" customHeight="1" x14ac:dyDescent="0.3">
      <c r="B12" s="34"/>
      <c r="C12" s="36" t="s">
        <v>28</v>
      </c>
      <c r="D12" s="35" t="s">
        <v>28</v>
      </c>
      <c r="E12" s="35" t="s">
        <v>28</v>
      </c>
      <c r="F12" s="34"/>
      <c r="G12" s="33">
        <v>0.03</v>
      </c>
      <c r="J12" s="34"/>
      <c r="K12" s="36" t="s">
        <v>28</v>
      </c>
      <c r="L12" s="35" t="s">
        <v>28</v>
      </c>
      <c r="M12" s="35" t="s">
        <v>28</v>
      </c>
      <c r="N12" s="34"/>
      <c r="O12" s="33">
        <v>0.03</v>
      </c>
      <c r="R12" s="34"/>
      <c r="S12" s="36" t="s">
        <v>28</v>
      </c>
      <c r="T12" s="35" t="s">
        <v>28</v>
      </c>
      <c r="U12" s="35" t="s">
        <v>28</v>
      </c>
      <c r="V12" s="34"/>
      <c r="W12" s="33">
        <v>0.03</v>
      </c>
      <c r="Z12" s="34"/>
      <c r="AA12" s="36" t="s">
        <v>28</v>
      </c>
      <c r="AB12" s="35" t="s">
        <v>28</v>
      </c>
      <c r="AC12" s="35" t="s">
        <v>28</v>
      </c>
      <c r="AD12" s="34"/>
      <c r="AE12" s="33">
        <v>0.03</v>
      </c>
    </row>
    <row r="13" spans="1:32" ht="13.95" customHeight="1" x14ac:dyDescent="0.3">
      <c r="B13" s="3">
        <v>40179</v>
      </c>
      <c r="C13" s="31"/>
      <c r="D13" s="31"/>
      <c r="E13" s="31"/>
      <c r="F13" s="29">
        <f>'ER1 Data'!D12/'ER1 Data'!C12</f>
        <v>0.11399288406430258</v>
      </c>
      <c r="G13" s="31"/>
      <c r="H13" s="4"/>
      <c r="J13" s="3">
        <v>40179</v>
      </c>
      <c r="K13" s="31"/>
      <c r="L13" s="31"/>
      <c r="M13" s="31"/>
      <c r="N13" s="29">
        <f>'ER1 Data'!F12/'ER1 Data'!E12</f>
        <v>2.4719999999999999E-2</v>
      </c>
      <c r="O13" s="31"/>
      <c r="R13" s="3">
        <v>40179</v>
      </c>
      <c r="S13" s="31"/>
      <c r="T13" s="31"/>
      <c r="U13" s="31"/>
      <c r="V13" s="29" t="e">
        <f>'ER1 Data'!H12/'ER1 Data'!G12</f>
        <v>#DIV/0!</v>
      </c>
      <c r="W13" s="31"/>
      <c r="Z13" s="3">
        <v>40179</v>
      </c>
      <c r="AA13" s="31"/>
      <c r="AB13" s="31"/>
      <c r="AC13" s="31"/>
      <c r="AD13" s="29" t="e">
        <f>'ER1 Data'!J12/'ER1 Data'!I12</f>
        <v>#DIV/0!</v>
      </c>
      <c r="AE13" s="31"/>
    </row>
    <row r="14" spans="1:32" ht="13.95" customHeight="1" x14ac:dyDescent="0.3">
      <c r="B14" s="3">
        <v>40210</v>
      </c>
      <c r="C14" s="31"/>
      <c r="D14" s="31"/>
      <c r="E14" s="31"/>
      <c r="F14" s="29">
        <f>'ER1 Data'!D13/'ER1 Data'!C13</f>
        <v>0.11470786202600766</v>
      </c>
      <c r="G14" s="31"/>
      <c r="H14" s="4"/>
      <c r="J14" s="3">
        <v>40210</v>
      </c>
      <c r="K14" s="31"/>
      <c r="L14" s="31"/>
      <c r="M14" s="31"/>
      <c r="N14" s="29">
        <f>'ER1 Data'!F13/'ER1 Data'!E13</f>
        <v>2.4719999999999999E-2</v>
      </c>
      <c r="O14" s="31"/>
      <c r="R14" s="3">
        <v>40210</v>
      </c>
      <c r="S14" s="31"/>
      <c r="T14" s="31"/>
      <c r="U14" s="31"/>
      <c r="V14" s="29" t="e">
        <f>'ER1 Data'!H13/'ER1 Data'!G13</f>
        <v>#DIV/0!</v>
      </c>
      <c r="W14" s="31"/>
      <c r="Z14" s="3">
        <v>40210</v>
      </c>
      <c r="AA14" s="31"/>
      <c r="AB14" s="31"/>
      <c r="AC14" s="31"/>
      <c r="AD14" s="29" t="e">
        <f>'ER1 Data'!J13/'ER1 Data'!I13</f>
        <v>#DIV/0!</v>
      </c>
      <c r="AE14" s="31"/>
    </row>
    <row r="15" spans="1:32" ht="13.95" customHeight="1" x14ac:dyDescent="0.3">
      <c r="B15" s="3">
        <v>40238</v>
      </c>
      <c r="C15" s="31"/>
      <c r="D15" s="31"/>
      <c r="E15" s="31"/>
      <c r="F15" s="29">
        <f>'ER1 Data'!D14/'ER1 Data'!C14</f>
        <v>0.11383124789513226</v>
      </c>
      <c r="G15" s="31"/>
      <c r="H15" s="4"/>
      <c r="J15" s="3">
        <v>40238</v>
      </c>
      <c r="K15" s="31"/>
      <c r="L15" s="31"/>
      <c r="M15" s="31"/>
      <c r="N15" s="29">
        <f>'ER1 Data'!F14/'ER1 Data'!E14</f>
        <v>2.4719999999999999E-2</v>
      </c>
      <c r="O15" s="31"/>
      <c r="R15" s="3">
        <v>40238</v>
      </c>
      <c r="S15" s="31"/>
      <c r="T15" s="31"/>
      <c r="U15" s="31"/>
      <c r="V15" s="29" t="e">
        <f>'ER1 Data'!H14/'ER1 Data'!G14</f>
        <v>#DIV/0!</v>
      </c>
      <c r="W15" s="31"/>
      <c r="Z15" s="3">
        <v>40238</v>
      </c>
      <c r="AA15" s="31"/>
      <c r="AB15" s="31"/>
      <c r="AC15" s="31"/>
      <c r="AD15" s="29" t="e">
        <f>'ER1 Data'!J14/'ER1 Data'!I14</f>
        <v>#DIV/0!</v>
      </c>
      <c r="AE15" s="31"/>
    </row>
    <row r="16" spans="1:32" ht="13.95" customHeight="1" x14ac:dyDescent="0.3">
      <c r="B16" s="3">
        <v>40269</v>
      </c>
      <c r="C16" s="31"/>
      <c r="D16" s="31"/>
      <c r="E16" s="31"/>
      <c r="F16" s="29">
        <f>'ER1 Data'!D15/'ER1 Data'!C15</f>
        <v>0.11423875310833344</v>
      </c>
      <c r="G16" s="31"/>
      <c r="H16" s="4"/>
      <c r="J16" s="3">
        <v>40269</v>
      </c>
      <c r="K16" s="31"/>
      <c r="L16" s="31"/>
      <c r="M16" s="31"/>
      <c r="N16" s="29">
        <f>'ER1 Data'!F15/'ER1 Data'!E15</f>
        <v>2.4719999999999999E-2</v>
      </c>
      <c r="O16" s="31"/>
      <c r="R16" s="3">
        <v>40269</v>
      </c>
      <c r="S16" s="31"/>
      <c r="T16" s="31"/>
      <c r="U16" s="31"/>
      <c r="V16" s="29" t="e">
        <f>'ER1 Data'!H15/'ER1 Data'!G15</f>
        <v>#DIV/0!</v>
      </c>
      <c r="W16" s="31"/>
      <c r="Z16" s="3">
        <v>40269</v>
      </c>
      <c r="AA16" s="31"/>
      <c r="AB16" s="31"/>
      <c r="AC16" s="31"/>
      <c r="AD16" s="29" t="e">
        <f>'ER1 Data'!J15/'ER1 Data'!I15</f>
        <v>#DIV/0!</v>
      </c>
      <c r="AE16" s="31"/>
    </row>
    <row r="17" spans="2:31" ht="13.95" customHeight="1" x14ac:dyDescent="0.3">
      <c r="B17" s="3">
        <v>40299</v>
      </c>
      <c r="C17" s="31"/>
      <c r="D17" s="31"/>
      <c r="E17" s="31"/>
      <c r="F17" s="29">
        <f>'ER1 Data'!D16/'ER1 Data'!C16</f>
        <v>0.11424756955517297</v>
      </c>
      <c r="G17" s="31"/>
      <c r="H17" s="4"/>
      <c r="J17" s="3">
        <v>40299</v>
      </c>
      <c r="K17" s="31"/>
      <c r="L17" s="31"/>
      <c r="M17" s="31"/>
      <c r="N17" s="29">
        <f>'ER1 Data'!F16/'ER1 Data'!E16</f>
        <v>2.4719999999999999E-2</v>
      </c>
      <c r="O17" s="31"/>
      <c r="R17" s="3">
        <v>40299</v>
      </c>
      <c r="S17" s="31"/>
      <c r="T17" s="31"/>
      <c r="U17" s="31"/>
      <c r="V17" s="29" t="e">
        <f>'ER1 Data'!H16/'ER1 Data'!G16</f>
        <v>#DIV/0!</v>
      </c>
      <c r="W17" s="31"/>
      <c r="Z17" s="3">
        <v>40299</v>
      </c>
      <c r="AA17" s="31"/>
      <c r="AB17" s="31"/>
      <c r="AC17" s="31"/>
      <c r="AD17" s="29" t="e">
        <f>'ER1 Data'!J16/'ER1 Data'!I16</f>
        <v>#DIV/0!</v>
      </c>
      <c r="AE17" s="31"/>
    </row>
    <row r="18" spans="2:31" ht="13.95" customHeight="1" x14ac:dyDescent="0.3">
      <c r="B18" s="3">
        <v>40330</v>
      </c>
      <c r="C18" s="31"/>
      <c r="D18" s="31"/>
      <c r="E18" s="31"/>
      <c r="F18" s="29">
        <f>'ER1 Data'!D17/'ER1 Data'!C17</f>
        <v>0.11307506053268765</v>
      </c>
      <c r="G18" s="31"/>
      <c r="H18" s="4"/>
      <c r="J18" s="3">
        <v>40330</v>
      </c>
      <c r="K18" s="31"/>
      <c r="L18" s="31"/>
      <c r="M18" s="31"/>
      <c r="N18" s="29">
        <f>'ER1 Data'!F17/'ER1 Data'!E17</f>
        <v>2.4719999999999999E-2</v>
      </c>
      <c r="O18" s="31"/>
      <c r="R18" s="3">
        <v>40330</v>
      </c>
      <c r="S18" s="31"/>
      <c r="T18" s="31"/>
      <c r="U18" s="31"/>
      <c r="V18" s="29" t="e">
        <f>'ER1 Data'!H17/'ER1 Data'!G17</f>
        <v>#DIV/0!</v>
      </c>
      <c r="W18" s="31"/>
      <c r="Z18" s="3">
        <v>40330</v>
      </c>
      <c r="AA18" s="31"/>
      <c r="AB18" s="31"/>
      <c r="AC18" s="31"/>
      <c r="AD18" s="29" t="e">
        <f>'ER1 Data'!J17/'ER1 Data'!I17</f>
        <v>#DIV/0!</v>
      </c>
      <c r="AE18" s="31"/>
    </row>
    <row r="19" spans="2:31" ht="13.95" customHeight="1" x14ac:dyDescent="0.3">
      <c r="B19" s="3">
        <v>40360</v>
      </c>
      <c r="C19" s="31"/>
      <c r="D19" s="31"/>
      <c r="E19" s="31"/>
      <c r="F19" s="29">
        <f>'ER1 Data'!D18/'ER1 Data'!C18</f>
        <v>0.11441134150282735</v>
      </c>
      <c r="G19" s="31"/>
      <c r="H19" s="4"/>
      <c r="J19" s="3">
        <v>40360</v>
      </c>
      <c r="K19" s="31"/>
      <c r="L19" s="31"/>
      <c r="M19" s="31"/>
      <c r="N19" s="29">
        <f>'ER1 Data'!F18/'ER1 Data'!E18</f>
        <v>2.4719999999999999E-2</v>
      </c>
      <c r="O19" s="31"/>
      <c r="R19" s="3">
        <v>40360</v>
      </c>
      <c r="S19" s="31"/>
      <c r="T19" s="31"/>
      <c r="U19" s="31"/>
      <c r="V19" s="29" t="e">
        <f>'ER1 Data'!H18/'ER1 Data'!G18</f>
        <v>#DIV/0!</v>
      </c>
      <c r="W19" s="31"/>
      <c r="Z19" s="3">
        <v>40360</v>
      </c>
      <c r="AA19" s="31"/>
      <c r="AB19" s="31"/>
      <c r="AC19" s="31"/>
      <c r="AD19" s="29" t="e">
        <f>'ER1 Data'!J18/'ER1 Data'!I18</f>
        <v>#DIV/0!</v>
      </c>
      <c r="AE19" s="31"/>
    </row>
    <row r="20" spans="2:31" ht="13.95" customHeight="1" x14ac:dyDescent="0.3">
      <c r="B20" s="3">
        <v>40391</v>
      </c>
      <c r="C20" s="31"/>
      <c r="D20" s="31"/>
      <c r="E20" s="31"/>
      <c r="F20" s="29">
        <f>'ER1 Data'!D19/'ER1 Data'!C19</f>
        <v>0.11456644014177041</v>
      </c>
      <c r="G20" s="31"/>
      <c r="H20" s="4"/>
      <c r="J20" s="3">
        <v>40391</v>
      </c>
      <c r="K20" s="31"/>
      <c r="L20" s="31"/>
      <c r="M20" s="31"/>
      <c r="N20" s="29">
        <f>'ER1 Data'!F19/'ER1 Data'!E19</f>
        <v>2.4719999999999999E-2</v>
      </c>
      <c r="O20" s="31"/>
      <c r="R20" s="3">
        <v>40391</v>
      </c>
      <c r="S20" s="31"/>
      <c r="T20" s="31"/>
      <c r="U20" s="31"/>
      <c r="V20" s="29" t="e">
        <f>'ER1 Data'!H19/'ER1 Data'!G19</f>
        <v>#DIV/0!</v>
      </c>
      <c r="W20" s="31"/>
      <c r="Z20" s="3">
        <v>40391</v>
      </c>
      <c r="AA20" s="31"/>
      <c r="AB20" s="31"/>
      <c r="AC20" s="31"/>
      <c r="AD20" s="29" t="e">
        <f>'ER1 Data'!J19/'ER1 Data'!I19</f>
        <v>#DIV/0!</v>
      </c>
      <c r="AE20" s="31"/>
    </row>
    <row r="21" spans="2:31" ht="13.95" customHeight="1" x14ac:dyDescent="0.3">
      <c r="B21" s="3">
        <v>40422</v>
      </c>
      <c r="C21" s="32"/>
      <c r="D21" s="32"/>
      <c r="E21" s="32"/>
      <c r="F21" s="29">
        <f>'ER1 Data'!D20/'ER1 Data'!C20</f>
        <v>0.11478593289855088</v>
      </c>
      <c r="G21" s="32"/>
      <c r="H21" s="4"/>
      <c r="J21" s="3">
        <v>40422</v>
      </c>
      <c r="K21" s="32"/>
      <c r="L21" s="32"/>
      <c r="M21" s="32"/>
      <c r="N21" s="29">
        <f>'ER1 Data'!F20/'ER1 Data'!E20</f>
        <v>2.4719999999999999E-2</v>
      </c>
      <c r="O21" s="32"/>
      <c r="R21" s="3">
        <v>40422</v>
      </c>
      <c r="S21" s="32"/>
      <c r="T21" s="32"/>
      <c r="U21" s="32"/>
      <c r="V21" s="29" t="e">
        <f>'ER1 Data'!H20/'ER1 Data'!G20</f>
        <v>#DIV/0!</v>
      </c>
      <c r="W21" s="32"/>
      <c r="Z21" s="3">
        <v>40422</v>
      </c>
      <c r="AA21" s="32"/>
      <c r="AB21" s="32"/>
      <c r="AC21" s="32"/>
      <c r="AD21" s="29" t="e">
        <f>'ER1 Data'!J20/'ER1 Data'!I20</f>
        <v>#DIV/0!</v>
      </c>
      <c r="AE21" s="32"/>
    </row>
    <row r="22" spans="2:31" ht="13.95" customHeight="1" x14ac:dyDescent="0.3">
      <c r="B22" s="3">
        <v>40452</v>
      </c>
      <c r="C22" s="31"/>
      <c r="D22" s="31"/>
      <c r="E22" s="31"/>
      <c r="F22" s="29">
        <f>'ER1 Data'!D21/'ER1 Data'!C21</f>
        <v>0.11463799993804021</v>
      </c>
      <c r="G22" s="31"/>
      <c r="H22" s="4"/>
      <c r="J22" s="3">
        <v>40452</v>
      </c>
      <c r="K22" s="31"/>
      <c r="L22" s="31"/>
      <c r="M22" s="31"/>
      <c r="N22" s="29">
        <f>'ER1 Data'!F21/'ER1 Data'!E21</f>
        <v>2.4719999999999999E-2</v>
      </c>
      <c r="O22" s="31"/>
      <c r="R22" s="3">
        <v>40452</v>
      </c>
      <c r="S22" s="31"/>
      <c r="T22" s="31"/>
      <c r="U22" s="31"/>
      <c r="V22" s="29" t="e">
        <f>'ER1 Data'!H21/'ER1 Data'!G21</f>
        <v>#DIV/0!</v>
      </c>
      <c r="W22" s="31"/>
      <c r="Z22" s="3">
        <v>40452</v>
      </c>
      <c r="AA22" s="31"/>
      <c r="AB22" s="31"/>
      <c r="AC22" s="31"/>
      <c r="AD22" s="29" t="e">
        <f>'ER1 Data'!J21/'ER1 Data'!I21</f>
        <v>#DIV/0!</v>
      </c>
      <c r="AE22" s="31"/>
    </row>
    <row r="23" spans="2:31" ht="13.95" customHeight="1" x14ac:dyDescent="0.3">
      <c r="B23" s="3">
        <v>40483</v>
      </c>
      <c r="C23" s="31"/>
      <c r="D23" s="31"/>
      <c r="E23" s="31"/>
      <c r="F23" s="29">
        <f>'ER1 Data'!D22/'ER1 Data'!C22</f>
        <v>0.11713306360979996</v>
      </c>
      <c r="G23" s="31"/>
      <c r="H23" s="4"/>
      <c r="J23" s="3">
        <v>40483</v>
      </c>
      <c r="K23" s="31"/>
      <c r="L23" s="31"/>
      <c r="M23" s="31"/>
      <c r="N23" s="29">
        <f>'ER1 Data'!F22/'ER1 Data'!E22</f>
        <v>2.4719999999999999E-2</v>
      </c>
      <c r="O23" s="31"/>
      <c r="R23" s="3">
        <v>40483</v>
      </c>
      <c r="S23" s="31"/>
      <c r="T23" s="31"/>
      <c r="U23" s="31"/>
      <c r="V23" s="29" t="e">
        <f>'ER1 Data'!H22/'ER1 Data'!G22</f>
        <v>#DIV/0!</v>
      </c>
      <c r="W23" s="31"/>
      <c r="Z23" s="3">
        <v>40483</v>
      </c>
      <c r="AA23" s="31"/>
      <c r="AB23" s="31"/>
      <c r="AC23" s="31"/>
      <c r="AD23" s="29" t="e">
        <f>'ER1 Data'!J22/'ER1 Data'!I22</f>
        <v>#DIV/0!</v>
      </c>
      <c r="AE23" s="31"/>
    </row>
    <row r="24" spans="2:31" ht="13.95" customHeight="1" x14ac:dyDescent="0.3">
      <c r="B24" s="3">
        <v>40513</v>
      </c>
      <c r="C24" s="31">
        <f>SUM('ER1 Data'!C12:C23)</f>
        <v>12055154</v>
      </c>
      <c r="D24" s="31">
        <f>SUM('ER1 Data'!D12:D23)</f>
        <v>1383112</v>
      </c>
      <c r="E24" s="31">
        <f>SUM('ER1 Data'!N36:N47)</f>
        <v>0</v>
      </c>
      <c r="F24" s="29">
        <f>'ER1 Data'!D23/'ER1 Data'!C23</f>
        <v>0.11690753236632839</v>
      </c>
      <c r="G24" s="31"/>
      <c r="H24" s="4"/>
      <c r="J24" s="3">
        <v>40513</v>
      </c>
      <c r="K24" s="31">
        <f>SUM('ER1 Data'!E12:E23)</f>
        <v>392301</v>
      </c>
      <c r="L24" s="31">
        <f>SUM('ER1 Data'!F12:F23)</f>
        <v>9697.6807199999985</v>
      </c>
      <c r="M24" s="31">
        <f>SUM('ER1 Data'!O12:O23)</f>
        <v>0</v>
      </c>
      <c r="N24" s="29">
        <f>'ER1 Data'!F23/'ER1 Data'!E23</f>
        <v>2.4719999999999999E-2</v>
      </c>
      <c r="O24" s="31"/>
      <c r="R24" s="3">
        <v>40513</v>
      </c>
      <c r="S24" s="31">
        <f>SUM('ER1 Data'!G12:G23)</f>
        <v>0</v>
      </c>
      <c r="T24" s="31">
        <f>SUM('ER1 Data'!H12:H23)</f>
        <v>0</v>
      </c>
      <c r="U24" s="31">
        <f>SUM('ER1 Data'!P12:P23)</f>
        <v>0</v>
      </c>
      <c r="V24" s="29" t="e">
        <f>'ER1 Data'!H23/'ER1 Data'!G23</f>
        <v>#DIV/0!</v>
      </c>
      <c r="W24" s="31"/>
      <c r="Z24" s="3">
        <v>40513</v>
      </c>
      <c r="AA24" s="31">
        <f>SUM('ER1 Data'!I12:I23)</f>
        <v>0</v>
      </c>
      <c r="AB24" s="31">
        <f>SUM('ER1 Data'!J12:J23)</f>
        <v>0</v>
      </c>
      <c r="AC24" s="31">
        <f>SUM('ER1 Data'!Q12:Q23)</f>
        <v>0</v>
      </c>
      <c r="AD24" s="29" t="e">
        <f>'ER1 Data'!J23/'ER1 Data'!I23</f>
        <v>#DIV/0!</v>
      </c>
      <c r="AE24" s="31"/>
    </row>
    <row r="25" spans="2:31" ht="13.95" customHeight="1" x14ac:dyDescent="0.3">
      <c r="B25" s="3">
        <v>40544</v>
      </c>
      <c r="C25" s="31">
        <f>SUM('ER1 Data'!C13:C24)</f>
        <v>12115809</v>
      </c>
      <c r="D25" s="31">
        <f>SUM('ER1 Data'!D13:D24)</f>
        <v>1391473</v>
      </c>
      <c r="E25" s="31">
        <f>SUM('ER1 Data'!N13:N24)</f>
        <v>0</v>
      </c>
      <c r="F25" s="29">
        <f>'ER1 Data'!D24/'ER1 Data'!C24</f>
        <v>0.11526080871340094</v>
      </c>
      <c r="G25" s="31"/>
      <c r="H25" s="4"/>
      <c r="J25" s="3">
        <v>40544</v>
      </c>
      <c r="K25" s="31">
        <f>SUM('ER1 Data'!E13:E24)</f>
        <v>400789</v>
      </c>
      <c r="L25" s="31">
        <f>SUM('ER1 Data'!F13:F24)</f>
        <v>9872.2523399999973</v>
      </c>
      <c r="M25" s="31">
        <f>SUM('ER1 Data'!O13:O24)</f>
        <v>0</v>
      </c>
      <c r="N25" s="29">
        <f>'ER1 Data'!F24/'ER1 Data'!E24</f>
        <v>2.375E-2</v>
      </c>
      <c r="O25" s="31"/>
      <c r="R25" s="3">
        <v>40544</v>
      </c>
      <c r="S25" s="31">
        <f>SUM('ER1 Data'!G13:G24)</f>
        <v>0</v>
      </c>
      <c r="T25" s="31">
        <f>SUM('ER1 Data'!H13:H24)</f>
        <v>0</v>
      </c>
      <c r="U25" s="31">
        <f>SUM('ER1 Data'!P13:P24)</f>
        <v>0</v>
      </c>
      <c r="V25" s="29" t="e">
        <f>'ER1 Data'!H24/'ER1 Data'!G24</f>
        <v>#DIV/0!</v>
      </c>
      <c r="W25" s="31"/>
      <c r="Z25" s="3">
        <v>40544</v>
      </c>
      <c r="AA25" s="31">
        <f>SUM('ER1 Data'!I13:I24)</f>
        <v>0</v>
      </c>
      <c r="AB25" s="31">
        <f>SUM('ER1 Data'!J13:J24)</f>
        <v>0</v>
      </c>
      <c r="AC25" s="31">
        <f>SUM('ER1 Data'!Q13:Q24)</f>
        <v>0</v>
      </c>
      <c r="AD25" s="29" t="e">
        <f>'ER1 Data'!J24/'ER1 Data'!I24</f>
        <v>#DIV/0!</v>
      </c>
      <c r="AE25" s="31"/>
    </row>
    <row r="26" spans="2:31" ht="13.95" customHeight="1" x14ac:dyDescent="0.3">
      <c r="B26" s="3">
        <v>40575</v>
      </c>
      <c r="C26" s="31">
        <f>SUM('ER1 Data'!C14:C25)</f>
        <v>12180598</v>
      </c>
      <c r="D26" s="31">
        <f>SUM('ER1 Data'!D14:D25)</f>
        <v>1404321</v>
      </c>
      <c r="E26" s="31">
        <f>SUM('ER1 Data'!N14:N25)</f>
        <v>0</v>
      </c>
      <c r="F26" s="29">
        <f>'ER1 Data'!D25/'ER1 Data'!C25</f>
        <v>0.11991130632941552</v>
      </c>
      <c r="G26" s="31"/>
      <c r="H26" s="4"/>
      <c r="J26" s="3">
        <v>40575</v>
      </c>
      <c r="K26" s="31">
        <f>SUM('ER1 Data'!E14:E25)</f>
        <v>411487</v>
      </c>
      <c r="L26" s="31">
        <f>SUM('ER1 Data'!F14:F25)</f>
        <v>10101.949859999999</v>
      </c>
      <c r="M26" s="31">
        <f>SUM('ER1 Data'!O14:O25)</f>
        <v>0</v>
      </c>
      <c r="N26" s="29">
        <f>'ER1 Data'!F25/'ER1 Data'!E25</f>
        <v>2.375E-2</v>
      </c>
      <c r="O26" s="31"/>
      <c r="R26" s="3">
        <v>40575</v>
      </c>
      <c r="S26" s="31">
        <f>SUM('ER1 Data'!G14:G25)</f>
        <v>0</v>
      </c>
      <c r="T26" s="31">
        <f>SUM('ER1 Data'!H14:H25)</f>
        <v>0</v>
      </c>
      <c r="U26" s="31">
        <f>SUM('ER1 Data'!P14:P25)</f>
        <v>0</v>
      </c>
      <c r="V26" s="29" t="e">
        <f>'ER1 Data'!H25/'ER1 Data'!G25</f>
        <v>#DIV/0!</v>
      </c>
      <c r="W26" s="31"/>
      <c r="Z26" s="3">
        <v>40575</v>
      </c>
      <c r="AA26" s="31">
        <f>SUM('ER1 Data'!I14:I25)</f>
        <v>0</v>
      </c>
      <c r="AB26" s="31">
        <f>SUM('ER1 Data'!J14:J25)</f>
        <v>0</v>
      </c>
      <c r="AC26" s="31">
        <f>SUM('ER1 Data'!Q14:Q25)</f>
        <v>0</v>
      </c>
      <c r="AD26" s="29" t="e">
        <f>'ER1 Data'!J25/'ER1 Data'!I25</f>
        <v>#DIV/0!</v>
      </c>
      <c r="AE26" s="31"/>
    </row>
    <row r="27" spans="2:31" ht="13.95" customHeight="1" x14ac:dyDescent="0.3">
      <c r="B27" s="3">
        <v>40603</v>
      </c>
      <c r="C27" s="31">
        <f>SUM('ER1 Data'!C15:C26)</f>
        <v>12176127</v>
      </c>
      <c r="D27" s="31">
        <f>SUM('ER1 Data'!D15:D26)</f>
        <v>1409476</v>
      </c>
      <c r="E27" s="31">
        <f>SUM('ER1 Data'!N15:N26)</f>
        <v>0</v>
      </c>
      <c r="F27" s="29">
        <f>'ER1 Data'!D26/'ER1 Data'!C26</f>
        <v>0.11909338630212839</v>
      </c>
      <c r="G27" s="31"/>
      <c r="H27" s="4"/>
      <c r="J27" s="3">
        <v>40603</v>
      </c>
      <c r="K27" s="31">
        <f>SUM('ER1 Data'!E15:E26)</f>
        <v>419987</v>
      </c>
      <c r="L27" s="31">
        <f>SUM('ER1 Data'!F15:F26)</f>
        <v>10273.26986</v>
      </c>
      <c r="M27" s="31">
        <f>SUM('ER1 Data'!O15:O26)</f>
        <v>0</v>
      </c>
      <c r="N27" s="29">
        <f>'ER1 Data'!F26/'ER1 Data'!E26</f>
        <v>2.375E-2</v>
      </c>
      <c r="O27" s="31"/>
      <c r="R27" s="3">
        <v>40603</v>
      </c>
      <c r="S27" s="31">
        <f>SUM('ER1 Data'!G15:G26)</f>
        <v>0</v>
      </c>
      <c r="T27" s="31">
        <f>SUM('ER1 Data'!H15:H26)</f>
        <v>0</v>
      </c>
      <c r="U27" s="31">
        <f>SUM('ER1 Data'!P15:P26)</f>
        <v>0</v>
      </c>
      <c r="V27" s="29" t="e">
        <f>'ER1 Data'!H26/'ER1 Data'!G26</f>
        <v>#DIV/0!</v>
      </c>
      <c r="W27" s="31"/>
      <c r="Z27" s="3">
        <v>40603</v>
      </c>
      <c r="AA27" s="31">
        <f>SUM('ER1 Data'!I15:I26)</f>
        <v>0</v>
      </c>
      <c r="AB27" s="31">
        <f>SUM('ER1 Data'!J15:J26)</f>
        <v>0</v>
      </c>
      <c r="AC27" s="31">
        <f>SUM('ER1 Data'!Q15:Q26)</f>
        <v>0</v>
      </c>
      <c r="AD27" s="29" t="e">
        <f>'ER1 Data'!J26/'ER1 Data'!I26</f>
        <v>#DIV/0!</v>
      </c>
      <c r="AE27" s="31"/>
    </row>
    <row r="28" spans="2:31" ht="13.95" customHeight="1" x14ac:dyDescent="0.3">
      <c r="B28" s="3">
        <v>40634</v>
      </c>
      <c r="C28" s="31">
        <f>SUM('ER1 Data'!C16:C27)</f>
        <v>12197777</v>
      </c>
      <c r="D28" s="31">
        <f>SUM('ER1 Data'!D16:D27)</f>
        <v>1433391</v>
      </c>
      <c r="E28" s="31">
        <f>SUM('ER1 Data'!N16:N27)</f>
        <v>0</v>
      </c>
      <c r="F28" s="29">
        <f>'ER1 Data'!D27/'ER1 Data'!C27</f>
        <v>0.13593199555648186</v>
      </c>
      <c r="G28" s="31"/>
      <c r="H28" s="4"/>
      <c r="J28" s="3">
        <v>40634</v>
      </c>
      <c r="K28" s="31">
        <f>SUM('ER1 Data'!E16:E27)</f>
        <v>423953</v>
      </c>
      <c r="L28" s="31">
        <f>SUM('ER1 Data'!F16:F27)</f>
        <v>10335.71038</v>
      </c>
      <c r="M28" s="31">
        <f>SUM('ER1 Data'!O16:O27)</f>
        <v>0</v>
      </c>
      <c r="N28" s="29">
        <f>'ER1 Data'!F27/'ER1 Data'!E27</f>
        <v>2.375E-2</v>
      </c>
      <c r="O28" s="31"/>
      <c r="R28" s="3">
        <v>40634</v>
      </c>
      <c r="S28" s="31">
        <f>SUM('ER1 Data'!G16:G27)</f>
        <v>0</v>
      </c>
      <c r="T28" s="31">
        <f>SUM('ER1 Data'!H16:H27)</f>
        <v>0</v>
      </c>
      <c r="U28" s="31">
        <f>SUM('ER1 Data'!P16:P27)</f>
        <v>0</v>
      </c>
      <c r="V28" s="29" t="e">
        <f>'ER1 Data'!H27/'ER1 Data'!G27</f>
        <v>#DIV/0!</v>
      </c>
      <c r="W28" s="31"/>
      <c r="Z28" s="3">
        <v>40634</v>
      </c>
      <c r="AA28" s="31">
        <f>SUM('ER1 Data'!I16:I27)</f>
        <v>0</v>
      </c>
      <c r="AB28" s="31">
        <f>SUM('ER1 Data'!J16:J27)</f>
        <v>0</v>
      </c>
      <c r="AC28" s="31">
        <f>SUM('ER1 Data'!Q16:Q27)</f>
        <v>0</v>
      </c>
      <c r="AD28" s="29" t="e">
        <f>'ER1 Data'!J27/'ER1 Data'!I27</f>
        <v>#DIV/0!</v>
      </c>
      <c r="AE28" s="31"/>
    </row>
    <row r="29" spans="2:31" ht="13.95" customHeight="1" x14ac:dyDescent="0.3">
      <c r="B29" s="3">
        <v>40664</v>
      </c>
      <c r="C29" s="31">
        <f>SUM('ER1 Data'!C17:C28)</f>
        <v>12239506</v>
      </c>
      <c r="D29" s="31">
        <f>SUM('ER1 Data'!D17:D28)</f>
        <v>1460005</v>
      </c>
      <c r="E29" s="31">
        <f>SUM('ER1 Data'!N17:N28)</f>
        <v>0</v>
      </c>
      <c r="F29" s="29">
        <f>'ER1 Data'!D28/'ER1 Data'!C28</f>
        <v>0.13572975194746706</v>
      </c>
      <c r="G29" s="31"/>
      <c r="H29" s="4"/>
      <c r="J29" s="3">
        <v>40664</v>
      </c>
      <c r="K29" s="31">
        <f>SUM('ER1 Data'!E17:E28)</f>
        <v>433149</v>
      </c>
      <c r="L29" s="31">
        <f>SUM('ER1 Data'!F17:F28)</f>
        <v>10516.4755</v>
      </c>
      <c r="M29" s="31">
        <f>SUM('ER1 Data'!O17:O28)</f>
        <v>0</v>
      </c>
      <c r="N29" s="29">
        <f>'ER1 Data'!F28/'ER1 Data'!E28</f>
        <v>2.375E-2</v>
      </c>
      <c r="O29" s="31"/>
      <c r="R29" s="3">
        <v>40664</v>
      </c>
      <c r="S29" s="31">
        <f>SUM('ER1 Data'!G17:G28)</f>
        <v>0</v>
      </c>
      <c r="T29" s="31">
        <f>SUM('ER1 Data'!H17:H28)</f>
        <v>0</v>
      </c>
      <c r="U29" s="31">
        <f>SUM('ER1 Data'!P17:P28)</f>
        <v>0</v>
      </c>
      <c r="V29" s="29" t="e">
        <f>'ER1 Data'!H28/'ER1 Data'!G28</f>
        <v>#DIV/0!</v>
      </c>
      <c r="W29" s="31"/>
      <c r="Z29" s="3">
        <v>40664</v>
      </c>
      <c r="AA29" s="31">
        <f>SUM('ER1 Data'!I17:I28)</f>
        <v>0</v>
      </c>
      <c r="AB29" s="31">
        <f>SUM('ER1 Data'!J17:J28)</f>
        <v>0</v>
      </c>
      <c r="AC29" s="31">
        <f>SUM('ER1 Data'!Q17:Q28)</f>
        <v>0</v>
      </c>
      <c r="AD29" s="29" t="e">
        <f>'ER1 Data'!J28/'ER1 Data'!I28</f>
        <v>#DIV/0!</v>
      </c>
      <c r="AE29" s="31"/>
    </row>
    <row r="30" spans="2:31" ht="13.95" customHeight="1" x14ac:dyDescent="0.3">
      <c r="B30" s="3">
        <v>40695</v>
      </c>
      <c r="C30" s="31">
        <f>SUM('ER1 Data'!C18:C29)</f>
        <v>12248502</v>
      </c>
      <c r="D30" s="31">
        <f>SUM('ER1 Data'!D18:D29)</f>
        <v>1483953</v>
      </c>
      <c r="E30" s="31">
        <f>SUM('ER1 Data'!N18:N29)</f>
        <v>0</v>
      </c>
      <c r="F30" s="29">
        <f>'ER1 Data'!D29/'ER1 Data'!C29</f>
        <v>0.13678455181997526</v>
      </c>
      <c r="G30" s="31"/>
      <c r="H30" s="4"/>
      <c r="J30" s="3">
        <v>40695</v>
      </c>
      <c r="K30" s="31">
        <f>SUM('ER1 Data'!E18:E29)</f>
        <v>438725</v>
      </c>
      <c r="L30" s="31">
        <f>SUM('ER1 Data'!F18:F29)</f>
        <v>10612.604220000001</v>
      </c>
      <c r="M30" s="31">
        <f>SUM('ER1 Data'!O18:O29)</f>
        <v>0</v>
      </c>
      <c r="N30" s="29">
        <f>'ER1 Data'!F29/'ER1 Data'!E29</f>
        <v>2.375E-2</v>
      </c>
      <c r="O30" s="31"/>
      <c r="R30" s="3">
        <v>40695</v>
      </c>
      <c r="S30" s="31">
        <f>SUM('ER1 Data'!G18:G29)</f>
        <v>0</v>
      </c>
      <c r="T30" s="31">
        <f>SUM('ER1 Data'!H18:H29)</f>
        <v>0</v>
      </c>
      <c r="U30" s="31">
        <f>SUM('ER1 Data'!P18:P29)</f>
        <v>0</v>
      </c>
      <c r="V30" s="29" t="e">
        <f>'ER1 Data'!H29/'ER1 Data'!G29</f>
        <v>#DIV/0!</v>
      </c>
      <c r="W30" s="31"/>
      <c r="Z30" s="3">
        <v>40695</v>
      </c>
      <c r="AA30" s="31">
        <f>SUM('ER1 Data'!I18:I29)</f>
        <v>0</v>
      </c>
      <c r="AB30" s="31">
        <f>SUM('ER1 Data'!J18:J29)</f>
        <v>0</v>
      </c>
      <c r="AC30" s="31">
        <f>SUM('ER1 Data'!Q18:Q29)</f>
        <v>0</v>
      </c>
      <c r="AD30" s="29" t="e">
        <f>'ER1 Data'!J29/'ER1 Data'!I29</f>
        <v>#DIV/0!</v>
      </c>
      <c r="AE30" s="31"/>
    </row>
    <row r="31" spans="2:31" ht="13.95" customHeight="1" x14ac:dyDescent="0.3">
      <c r="B31" s="3">
        <v>40725</v>
      </c>
      <c r="C31" s="31">
        <f>SUM('ER1 Data'!C19:C30)</f>
        <v>12309734</v>
      </c>
      <c r="D31" s="31">
        <f>SUM('ER1 Data'!D19:D30)</f>
        <v>1536660</v>
      </c>
      <c r="E31" s="31">
        <f>SUM('ER1 Data'!N19:N30)</f>
        <v>0</v>
      </c>
      <c r="F31" s="29">
        <f>'ER1 Data'!D30/'ER1 Data'!C30</f>
        <v>0.15866070754269404</v>
      </c>
      <c r="G31" s="31"/>
      <c r="H31" s="4"/>
      <c r="J31" s="3">
        <v>40725</v>
      </c>
      <c r="K31" s="31">
        <f>SUM('ER1 Data'!E19:E30)</f>
        <v>443225</v>
      </c>
      <c r="L31" s="31">
        <f>SUM('ER1 Data'!F19:F30)</f>
        <v>10681.484320000001</v>
      </c>
      <c r="M31" s="31">
        <f>SUM('ER1 Data'!O19:O30)</f>
        <v>0</v>
      </c>
      <c r="N31" s="29">
        <f>'ER1 Data'!F30/'ER1 Data'!E30</f>
        <v>2.3749999999999997E-2</v>
      </c>
      <c r="O31" s="31"/>
      <c r="R31" s="3">
        <v>40725</v>
      </c>
      <c r="S31" s="31">
        <f>SUM('ER1 Data'!G19:G30)</f>
        <v>0</v>
      </c>
      <c r="T31" s="31">
        <f>SUM('ER1 Data'!H19:H30)</f>
        <v>0</v>
      </c>
      <c r="U31" s="31">
        <f>SUM('ER1 Data'!P19:P30)</f>
        <v>0</v>
      </c>
      <c r="V31" s="29" t="e">
        <f>'ER1 Data'!H30/'ER1 Data'!G30</f>
        <v>#DIV/0!</v>
      </c>
      <c r="W31" s="31"/>
      <c r="Z31" s="3">
        <v>40725</v>
      </c>
      <c r="AA31" s="31">
        <f>SUM('ER1 Data'!I19:I30)</f>
        <v>0</v>
      </c>
      <c r="AB31" s="31">
        <f>SUM('ER1 Data'!J19:J30)</f>
        <v>0</v>
      </c>
      <c r="AC31" s="31">
        <f>SUM('ER1 Data'!Q19:Q30)</f>
        <v>0</v>
      </c>
      <c r="AD31" s="29" t="e">
        <f>'ER1 Data'!J30/'ER1 Data'!I30</f>
        <v>#DIV/0!</v>
      </c>
      <c r="AE31" s="31"/>
    </row>
    <row r="32" spans="2:31" ht="13.95" customHeight="1" x14ac:dyDescent="0.3">
      <c r="B32" s="3">
        <v>40756</v>
      </c>
      <c r="C32" s="31">
        <f>SUM('ER1 Data'!C20:C31)</f>
        <v>12314223</v>
      </c>
      <c r="D32" s="31">
        <f>SUM('ER1 Data'!D20:D31)</f>
        <v>1582499</v>
      </c>
      <c r="E32" s="31">
        <f>SUM('ER1 Data'!N20:N31)</f>
        <v>0</v>
      </c>
      <c r="F32" s="29">
        <f>'ER1 Data'!D31/'ER1 Data'!C31</f>
        <v>0.15965390117203276</v>
      </c>
      <c r="G32" s="31"/>
      <c r="H32" s="4"/>
      <c r="J32" s="3">
        <v>40756</v>
      </c>
      <c r="K32" s="31">
        <f>SUM('ER1 Data'!E20:E31)</f>
        <v>440417</v>
      </c>
      <c r="L32" s="31">
        <f>SUM('ER1 Data'!F20:F31)</f>
        <v>10578.070120000002</v>
      </c>
      <c r="M32" s="31">
        <f>SUM('ER1 Data'!O20:O31)</f>
        <v>0</v>
      </c>
      <c r="N32" s="29">
        <f>'ER1 Data'!F31/'ER1 Data'!E31</f>
        <v>2.375E-2</v>
      </c>
      <c r="O32" s="31"/>
      <c r="R32" s="3">
        <v>40756</v>
      </c>
      <c r="S32" s="31">
        <f>SUM('ER1 Data'!G20:G31)</f>
        <v>0</v>
      </c>
      <c r="T32" s="31">
        <f>SUM('ER1 Data'!H20:H31)</f>
        <v>0</v>
      </c>
      <c r="U32" s="31">
        <f>SUM('ER1 Data'!P20:P31)</f>
        <v>0</v>
      </c>
      <c r="V32" s="29" t="e">
        <f>'ER1 Data'!H31/'ER1 Data'!G31</f>
        <v>#DIV/0!</v>
      </c>
      <c r="W32" s="31"/>
      <c r="Z32" s="3">
        <v>40756</v>
      </c>
      <c r="AA32" s="31">
        <f>SUM('ER1 Data'!I20:I31)</f>
        <v>0</v>
      </c>
      <c r="AB32" s="31">
        <f>SUM('ER1 Data'!J20:J31)</f>
        <v>0</v>
      </c>
      <c r="AC32" s="31">
        <f>SUM('ER1 Data'!Q20:Q31)</f>
        <v>0</v>
      </c>
      <c r="AD32" s="29" t="e">
        <f>'ER1 Data'!J31/'ER1 Data'!I31</f>
        <v>#DIV/0!</v>
      </c>
      <c r="AE32" s="31"/>
    </row>
    <row r="33" spans="2:31" ht="13.95" customHeight="1" x14ac:dyDescent="0.3">
      <c r="B33" s="3">
        <v>40787</v>
      </c>
      <c r="C33" s="31">
        <f>SUM('ER1 Data'!C21:C32)</f>
        <v>12334520</v>
      </c>
      <c r="D33" s="31">
        <f>SUM('ER1 Data'!D21:D32)</f>
        <v>1629694</v>
      </c>
      <c r="E33" s="31">
        <f>SUM('ER1 Data'!N21:N32)</f>
        <v>0</v>
      </c>
      <c r="F33" s="29">
        <f>'ER1 Data'!D32/'ER1 Data'!C32</f>
        <v>0.16097090456896268</v>
      </c>
      <c r="G33" s="32"/>
      <c r="H33" s="4"/>
      <c r="J33" s="3">
        <v>40787</v>
      </c>
      <c r="K33" s="31">
        <f>SUM('ER1 Data'!E21:E32)</f>
        <v>443417</v>
      </c>
      <c r="L33" s="31">
        <f>SUM('ER1 Data'!F21:F32)</f>
        <v>10616.340120000001</v>
      </c>
      <c r="M33" s="31">
        <f>SUM('ER1 Data'!O21:O32)</f>
        <v>0</v>
      </c>
      <c r="N33" s="29">
        <f>'ER1 Data'!F32/'ER1 Data'!E32</f>
        <v>2.375E-2</v>
      </c>
      <c r="O33" s="32"/>
      <c r="R33" s="3">
        <v>40787</v>
      </c>
      <c r="S33" s="31">
        <f>SUM('ER1 Data'!G21:G32)</f>
        <v>0</v>
      </c>
      <c r="T33" s="31">
        <f>SUM('ER1 Data'!H21:H32)</f>
        <v>0</v>
      </c>
      <c r="U33" s="31">
        <f>SUM('ER1 Data'!P21:P32)</f>
        <v>0</v>
      </c>
      <c r="V33" s="29" t="e">
        <f>'ER1 Data'!H32/'ER1 Data'!G32</f>
        <v>#DIV/0!</v>
      </c>
      <c r="W33" s="32"/>
      <c r="Z33" s="3">
        <v>40787</v>
      </c>
      <c r="AA33" s="31">
        <f>SUM('ER1 Data'!I21:I32)</f>
        <v>0</v>
      </c>
      <c r="AB33" s="31">
        <f>SUM('ER1 Data'!J21:J32)</f>
        <v>0</v>
      </c>
      <c r="AC33" s="31">
        <f>SUM('ER1 Data'!Q21:Q32)</f>
        <v>0</v>
      </c>
      <c r="AD33" s="29" t="e">
        <f>'ER1 Data'!J32/'ER1 Data'!I32</f>
        <v>#DIV/0!</v>
      </c>
      <c r="AE33" s="32"/>
    </row>
    <row r="34" spans="2:31" ht="13.95" customHeight="1" x14ac:dyDescent="0.3">
      <c r="B34" s="3">
        <v>40817</v>
      </c>
      <c r="C34" s="31">
        <f>SUM('ER1 Data'!C22:C33)</f>
        <v>12345653</v>
      </c>
      <c r="D34" s="31">
        <f>SUM('ER1 Data'!D22:D33)</f>
        <v>1677020</v>
      </c>
      <c r="E34" s="31">
        <f>SUM('ER1 Data'!N22:N33)</f>
        <v>0</v>
      </c>
      <c r="F34" s="29">
        <f>'ER1 Data'!D33/'ER1 Data'!C33</f>
        <v>0.16165136809177716</v>
      </c>
      <c r="G34" s="31"/>
      <c r="H34" s="4"/>
      <c r="J34" s="3">
        <v>40817</v>
      </c>
      <c r="K34" s="31">
        <f>SUM('ER1 Data'!E22:E33)</f>
        <v>443334</v>
      </c>
      <c r="L34" s="31">
        <f>SUM('ER1 Data'!F22:F33)</f>
        <v>10583.616960000001</v>
      </c>
      <c r="M34" s="31">
        <f>SUM('ER1 Data'!O22:O33)</f>
        <v>0</v>
      </c>
      <c r="N34" s="29">
        <f>'ER1 Data'!F33/'ER1 Data'!E33</f>
        <v>2.375E-2</v>
      </c>
      <c r="O34" s="31"/>
      <c r="R34" s="3">
        <v>40817</v>
      </c>
      <c r="S34" s="31">
        <f>SUM('ER1 Data'!G22:G33)</f>
        <v>0</v>
      </c>
      <c r="T34" s="31">
        <f>SUM('ER1 Data'!H22:H33)</f>
        <v>0</v>
      </c>
      <c r="U34" s="31">
        <f>SUM('ER1 Data'!P22:P33)</f>
        <v>0</v>
      </c>
      <c r="V34" s="29" t="e">
        <f>'ER1 Data'!H33/'ER1 Data'!G33</f>
        <v>#DIV/0!</v>
      </c>
      <c r="W34" s="31"/>
      <c r="Z34" s="3">
        <v>40817</v>
      </c>
      <c r="AA34" s="31">
        <f>SUM('ER1 Data'!I22:I33)</f>
        <v>0</v>
      </c>
      <c r="AB34" s="31">
        <f>SUM('ER1 Data'!J22:J33)</f>
        <v>0</v>
      </c>
      <c r="AC34" s="31">
        <f>SUM('ER1 Data'!Q22:Q33)</f>
        <v>0</v>
      </c>
      <c r="AD34" s="29" t="e">
        <f>'ER1 Data'!J33/'ER1 Data'!I33</f>
        <v>#DIV/0!</v>
      </c>
      <c r="AE34" s="31"/>
    </row>
    <row r="35" spans="2:31" ht="13.95" customHeight="1" x14ac:dyDescent="0.3">
      <c r="B35" s="3">
        <v>40848</v>
      </c>
      <c r="C35" s="31">
        <f>SUM('ER1 Data'!C23:C34)</f>
        <v>12376868</v>
      </c>
      <c r="D35" s="31">
        <f>SUM('ER1 Data'!D23:D34)</f>
        <v>1726999</v>
      </c>
      <c r="E35" s="31">
        <f>SUM('ER1 Data'!N23:N34)</f>
        <v>0</v>
      </c>
      <c r="F35" s="29">
        <f>'ER1 Data'!D34/'ER1 Data'!C34</f>
        <v>0.1622032105749126</v>
      </c>
      <c r="G35" s="31"/>
      <c r="H35" s="4"/>
      <c r="J35" s="3">
        <v>40848</v>
      </c>
      <c r="K35" s="31">
        <f>SUM('ER1 Data'!E23:E34)</f>
        <v>450080</v>
      </c>
      <c r="L35" s="31">
        <f>SUM('ER1 Data'!F23:F34)</f>
        <v>10717.53</v>
      </c>
      <c r="M35" s="31">
        <f>SUM('ER1 Data'!O23:O34)</f>
        <v>0</v>
      </c>
      <c r="N35" s="29">
        <f>'ER1 Data'!F34/'ER1 Data'!E34</f>
        <v>2.375E-2</v>
      </c>
      <c r="O35" s="31"/>
      <c r="R35" s="3">
        <v>40848</v>
      </c>
      <c r="S35" s="31">
        <f>SUM('ER1 Data'!G23:G34)</f>
        <v>0</v>
      </c>
      <c r="T35" s="31">
        <f>SUM('ER1 Data'!H23:H34)</f>
        <v>0</v>
      </c>
      <c r="U35" s="31">
        <f>SUM('ER1 Data'!P23:P34)</f>
        <v>0</v>
      </c>
      <c r="V35" s="29" t="e">
        <f>'ER1 Data'!H34/'ER1 Data'!G34</f>
        <v>#DIV/0!</v>
      </c>
      <c r="W35" s="31"/>
      <c r="Z35" s="3">
        <v>40848</v>
      </c>
      <c r="AA35" s="31">
        <f>SUM('ER1 Data'!I23:I34)</f>
        <v>0</v>
      </c>
      <c r="AB35" s="31">
        <f>SUM('ER1 Data'!J23:J34)</f>
        <v>0</v>
      </c>
      <c r="AC35" s="31">
        <f>SUM('ER1 Data'!Q23:Q34)</f>
        <v>0</v>
      </c>
      <c r="AD35" s="29" t="e">
        <f>'ER1 Data'!J34/'ER1 Data'!I34</f>
        <v>#DIV/0!</v>
      </c>
      <c r="AE35" s="31"/>
    </row>
    <row r="36" spans="2:31" ht="13.95" customHeight="1" x14ac:dyDescent="0.3">
      <c r="B36" s="3">
        <v>40878</v>
      </c>
      <c r="C36" s="31">
        <f>SUM('ER1 Data'!C24:C35)</f>
        <v>12317632</v>
      </c>
      <c r="D36" s="31">
        <f>SUM('ER1 Data'!D24:D35)</f>
        <v>1768285</v>
      </c>
      <c r="E36" s="31">
        <f>SUM('ER1 Data'!N24:N35)</f>
        <v>0</v>
      </c>
      <c r="F36" s="29">
        <f>'ER1 Data'!D35/'ER1 Data'!C35</f>
        <v>0.16196365688993891</v>
      </c>
      <c r="G36" s="31">
        <f>C36</f>
        <v>12317632</v>
      </c>
      <c r="H36" s="4"/>
      <c r="J36" s="3">
        <v>40878</v>
      </c>
      <c r="K36" s="31">
        <f>SUM('ER1 Data'!E24:E35)</f>
        <v>451116</v>
      </c>
      <c r="L36" s="31">
        <f>SUM('ER1 Data'!F24:F35)</f>
        <v>10714.004999999999</v>
      </c>
      <c r="M36" s="31">
        <f>SUM('ER1 Data'!O24:O35)</f>
        <v>0</v>
      </c>
      <c r="N36" s="29">
        <f>'ER1 Data'!F35/'ER1 Data'!E35</f>
        <v>2.375E-2</v>
      </c>
      <c r="O36" s="31">
        <f>K36</f>
        <v>451116</v>
      </c>
      <c r="R36" s="3">
        <v>40878</v>
      </c>
      <c r="S36" s="31">
        <f>SUM('ER1 Data'!G24:G35)</f>
        <v>0</v>
      </c>
      <c r="T36" s="31">
        <f>SUM('ER1 Data'!H24:H35)</f>
        <v>0</v>
      </c>
      <c r="U36" s="31">
        <f>SUM('ER1 Data'!P24:P35)</f>
        <v>0</v>
      </c>
      <c r="V36" s="29" t="e">
        <f>'ER1 Data'!H35/'ER1 Data'!G35</f>
        <v>#DIV/0!</v>
      </c>
      <c r="W36" s="28">
        <f>S36</f>
        <v>0</v>
      </c>
      <c r="Z36" s="3">
        <v>40878</v>
      </c>
      <c r="AA36" s="31">
        <f>SUM('ER1 Data'!I24:I35)</f>
        <v>0</v>
      </c>
      <c r="AB36" s="31">
        <f>SUM('ER1 Data'!J24:J35)</f>
        <v>0</v>
      </c>
      <c r="AC36" s="31">
        <f>SUM('ER1 Data'!Q24:Q35)</f>
        <v>0</v>
      </c>
      <c r="AD36" s="29" t="e">
        <f>'ER1 Data'!J35/'ER1 Data'!I35</f>
        <v>#DIV/0!</v>
      </c>
      <c r="AE36" s="28">
        <f>AA36</f>
        <v>0</v>
      </c>
    </row>
    <row r="37" spans="2:31" ht="13.95" customHeight="1" x14ac:dyDescent="0.3">
      <c r="B37" s="3">
        <v>40909</v>
      </c>
      <c r="C37" s="31">
        <f>SUM('ER1 Data'!C25:C36)</f>
        <v>12303722</v>
      </c>
      <c r="D37" s="31">
        <f>SUM('ER1 Data'!D25:D36)</f>
        <v>1774753</v>
      </c>
      <c r="E37" s="31">
        <f>SUM('ER1 Data'!N25:N35)</f>
        <v>0</v>
      </c>
      <c r="F37" s="29">
        <f>'ER1 Data'!D36/'ER1 Data'!C36</f>
        <v>0.1224216754485036</v>
      </c>
      <c r="G37" s="31">
        <f>G38+$C$36*($G$12/12)</f>
        <v>12286837.92</v>
      </c>
      <c r="H37" s="4"/>
      <c r="J37" s="3">
        <v>40909</v>
      </c>
      <c r="K37" s="31">
        <f>SUM('ER1 Data'!E25:E36)</f>
        <v>446488</v>
      </c>
      <c r="L37" s="31">
        <f>SUM('ER1 Data'!F25:F36)</f>
        <v>10604.09</v>
      </c>
      <c r="M37" s="31">
        <f>SUM('ER1 Data'!O25:O36)</f>
        <v>0</v>
      </c>
      <c r="N37" s="29">
        <f>'ER1 Data'!F36/'ER1 Data'!E36</f>
        <v>2.375E-2</v>
      </c>
      <c r="O37" s="31">
        <f>O38+$K$36*($O$12/12)</f>
        <v>449988.20999999973</v>
      </c>
      <c r="R37" s="3">
        <v>40909</v>
      </c>
      <c r="S37" s="31">
        <f>SUM('ER1 Data'!G25:G36)</f>
        <v>0</v>
      </c>
      <c r="T37" s="31">
        <f>SUM('ER1 Data'!H25:H36)</f>
        <v>0</v>
      </c>
      <c r="U37" s="31">
        <f>SUM('ER1 Data'!P25:P36)</f>
        <v>0</v>
      </c>
      <c r="V37" s="29" t="e">
        <f>'ER1 Data'!H36/'ER1 Data'!G36</f>
        <v>#DIV/0!</v>
      </c>
      <c r="W37" s="28">
        <f>W38+$S$36*($W$12/12)</f>
        <v>0</v>
      </c>
      <c r="Z37" s="3">
        <v>40909</v>
      </c>
      <c r="AA37" s="31">
        <f>SUM('ER1 Data'!I25:I36)</f>
        <v>0</v>
      </c>
      <c r="AB37" s="31">
        <f>SUM('ER1 Data'!J25:J36)</f>
        <v>0</v>
      </c>
      <c r="AC37" s="31">
        <f>SUM('ER1 Data'!Q25:Q36)</f>
        <v>0</v>
      </c>
      <c r="AD37" s="29" t="e">
        <f>'ER1 Data'!J36/'ER1 Data'!I36</f>
        <v>#DIV/0!</v>
      </c>
      <c r="AE37" s="28">
        <f>AE38+$AA$36*($AE$12/12)</f>
        <v>0</v>
      </c>
    </row>
    <row r="38" spans="2:31" ht="13.95" customHeight="1" x14ac:dyDescent="0.3">
      <c r="B38" s="3">
        <v>40940</v>
      </c>
      <c r="C38" s="31">
        <f>SUM('ER1 Data'!C26:C37)</f>
        <v>12189415</v>
      </c>
      <c r="D38" s="31">
        <f>SUM('ER1 Data'!D26:D37)</f>
        <v>1764568</v>
      </c>
      <c r="E38" s="31">
        <f>SUM('ER1 Data'!N26:N35)</f>
        <v>0</v>
      </c>
      <c r="F38" s="29">
        <f>'ER1 Data'!D37/'ER1 Data'!C37</f>
        <v>0.12371206340743747</v>
      </c>
      <c r="G38" s="31">
        <f>G39+$C$36*($G$12/12)</f>
        <v>12256043.84</v>
      </c>
      <c r="H38" s="4"/>
      <c r="J38" s="3">
        <v>40940</v>
      </c>
      <c r="K38" s="31">
        <f>SUM('ER1 Data'!E26:E37)</f>
        <v>440745</v>
      </c>
      <c r="L38" s="31">
        <f>SUM('ER1 Data'!F26:F37)</f>
        <v>10467.69375</v>
      </c>
      <c r="M38" s="31">
        <f>SUM('ER1 Data'!O26:O37)</f>
        <v>0</v>
      </c>
      <c r="N38" s="29">
        <f>'ER1 Data'!F37/'ER1 Data'!E37</f>
        <v>2.375E-2</v>
      </c>
      <c r="O38" s="31">
        <f>O39+$K$36*($O$12/12)</f>
        <v>448860.41999999975</v>
      </c>
      <c r="R38" s="3">
        <v>40940</v>
      </c>
      <c r="S38" s="31">
        <f>SUM('ER1 Data'!G26:G37)</f>
        <v>0</v>
      </c>
      <c r="T38" s="31">
        <f>SUM('ER1 Data'!H26:H37)</f>
        <v>0</v>
      </c>
      <c r="U38" s="31">
        <f>SUM('ER1 Data'!P26:P37)</f>
        <v>0</v>
      </c>
      <c r="V38" s="29" t="e">
        <f>'ER1 Data'!H37/'ER1 Data'!G37</f>
        <v>#DIV/0!</v>
      </c>
      <c r="W38" s="28">
        <f>W39+$S$36*($W$12/12)</f>
        <v>0</v>
      </c>
      <c r="Z38" s="3">
        <v>40940</v>
      </c>
      <c r="AA38" s="31">
        <f>SUM('ER1 Data'!I26:I37)</f>
        <v>0</v>
      </c>
      <c r="AB38" s="31">
        <f>SUM('ER1 Data'!J26:J37)</f>
        <v>0</v>
      </c>
      <c r="AC38" s="31">
        <f>SUM('ER1 Data'!Q26:Q37)</f>
        <v>0</v>
      </c>
      <c r="AD38" s="29" t="e">
        <f>'ER1 Data'!J37/'ER1 Data'!I37</f>
        <v>#DIV/0!</v>
      </c>
      <c r="AE38" s="28">
        <f>AE39+$AA$36*($AE$12/12)</f>
        <v>0</v>
      </c>
    </row>
    <row r="39" spans="2:31" ht="13.95" customHeight="1" x14ac:dyDescent="0.3">
      <c r="B39" s="3">
        <v>40969</v>
      </c>
      <c r="C39" s="31">
        <f>SUM('ER1 Data'!C27:C38)</f>
        <v>12056737</v>
      </c>
      <c r="D39" s="31">
        <f>SUM('ER1 Data'!D27:D38)</f>
        <v>1752061</v>
      </c>
      <c r="E39" s="31">
        <f>SUM('ER1 Data'!N27:N35)</f>
        <v>0</v>
      </c>
      <c r="F39" s="29">
        <f>'ER1 Data'!D38/'ER1 Data'!C38</f>
        <v>0.12258405665485828</v>
      </c>
      <c r="G39" s="31">
        <f>G40+$C$36*($G$12/12)</f>
        <v>12225249.76</v>
      </c>
      <c r="H39" s="4"/>
      <c r="J39" s="3">
        <v>40969</v>
      </c>
      <c r="K39" s="31">
        <f>SUM('ER1 Data'!E27:E38)</f>
        <v>432745</v>
      </c>
      <c r="L39" s="31">
        <f>SUM('ER1 Data'!F27:F38)</f>
        <v>10277.69375</v>
      </c>
      <c r="M39" s="31">
        <f>SUM('ER1 Data'!O27:O38)</f>
        <v>0</v>
      </c>
      <c r="N39" s="29">
        <f>'ER1 Data'!F38/'ER1 Data'!E38</f>
        <v>2.375E-2</v>
      </c>
      <c r="O39" s="31">
        <f>O40+$K$36*($O$12/12)</f>
        <v>447732.62999999977</v>
      </c>
      <c r="R39" s="3">
        <v>40969</v>
      </c>
      <c r="S39" s="31">
        <f>SUM('ER1 Data'!G27:G38)</f>
        <v>0</v>
      </c>
      <c r="T39" s="31">
        <f>SUM('ER1 Data'!H27:H38)</f>
        <v>0</v>
      </c>
      <c r="U39" s="31">
        <f>SUM('ER1 Data'!P27:P38)</f>
        <v>0</v>
      </c>
      <c r="V39" s="29" t="e">
        <f>'ER1 Data'!H38/'ER1 Data'!G38</f>
        <v>#DIV/0!</v>
      </c>
      <c r="W39" s="28">
        <f>W40+$S$36*($W$12/12)</f>
        <v>0</v>
      </c>
      <c r="Z39" s="3">
        <v>40969</v>
      </c>
      <c r="AA39" s="31">
        <f>SUM('ER1 Data'!I27:I38)</f>
        <v>0</v>
      </c>
      <c r="AB39" s="31">
        <f>SUM('ER1 Data'!J27:J38)</f>
        <v>0</v>
      </c>
      <c r="AC39" s="31">
        <f>SUM('ER1 Data'!Q27:Q38)</f>
        <v>0</v>
      </c>
      <c r="AD39" s="29" t="e">
        <f>'ER1 Data'!J38/'ER1 Data'!I38</f>
        <v>#DIV/0!</v>
      </c>
      <c r="AE39" s="28">
        <f>AE40+$AA$36*($AE$12/12)</f>
        <v>0</v>
      </c>
    </row>
    <row r="40" spans="2:31" ht="13.95" customHeight="1" x14ac:dyDescent="0.3">
      <c r="B40" s="3">
        <v>41000</v>
      </c>
      <c r="C40" s="31">
        <f>SUM('ER1 Data'!C28:C39)</f>
        <v>11956839</v>
      </c>
      <c r="D40" s="31">
        <f>SUM('ER1 Data'!D28:D39)</f>
        <v>1680812</v>
      </c>
      <c r="E40" s="31">
        <f>SUM('ER1 Data'!N28:N35)</f>
        <v>0</v>
      </c>
      <c r="F40" s="29">
        <f>'ER1 Data'!D39/'ER1 Data'!C39</f>
        <v>7.1025809559396205E-2</v>
      </c>
      <c r="G40" s="31">
        <f>G41+$C$36*($G$12/12)</f>
        <v>12194455.68</v>
      </c>
      <c r="H40" s="4"/>
      <c r="J40" s="3">
        <v>41000</v>
      </c>
      <c r="K40" s="31">
        <f>SUM('ER1 Data'!E28:E39)</f>
        <v>424766</v>
      </c>
      <c r="L40" s="31">
        <f>SUM('ER1 Data'!F28:F39)</f>
        <v>10088.192500000001</v>
      </c>
      <c r="M40" s="31">
        <f>SUM('ER1 Data'!O28:O39)</f>
        <v>0</v>
      </c>
      <c r="N40" s="29">
        <f>'ER1 Data'!F39/'ER1 Data'!E39</f>
        <v>2.375E-2</v>
      </c>
      <c r="O40" s="31">
        <f>O41+$K$36*($O$12/12)</f>
        <v>446604.83999999979</v>
      </c>
      <c r="R40" s="3">
        <v>41000</v>
      </c>
      <c r="S40" s="31">
        <f>SUM('ER1 Data'!G28:G39)</f>
        <v>0</v>
      </c>
      <c r="T40" s="31">
        <f>SUM('ER1 Data'!H28:H39)</f>
        <v>0</v>
      </c>
      <c r="U40" s="31">
        <f>SUM('ER1 Data'!P28:P39)</f>
        <v>0</v>
      </c>
      <c r="V40" s="29" t="e">
        <f>'ER1 Data'!H39/'ER1 Data'!G39</f>
        <v>#DIV/0!</v>
      </c>
      <c r="W40" s="28">
        <f>W41+$S$36*($W$12/12)</f>
        <v>0</v>
      </c>
      <c r="Z40" s="3">
        <v>41000</v>
      </c>
      <c r="AA40" s="31">
        <f>SUM('ER1 Data'!I28:I39)</f>
        <v>0</v>
      </c>
      <c r="AB40" s="31">
        <f>SUM('ER1 Data'!J28:J39)</f>
        <v>0</v>
      </c>
      <c r="AC40" s="31">
        <f>SUM('ER1 Data'!Q28:Q39)</f>
        <v>0</v>
      </c>
      <c r="AD40" s="29" t="e">
        <f>'ER1 Data'!J39/'ER1 Data'!I39</f>
        <v>#DIV/0!</v>
      </c>
      <c r="AE40" s="28">
        <f>AE41+$AA$36*($AE$12/12)</f>
        <v>0</v>
      </c>
    </row>
    <row r="41" spans="2:31" ht="13.95" customHeight="1" x14ac:dyDescent="0.3">
      <c r="B41" s="3">
        <v>41030</v>
      </c>
      <c r="C41" s="31">
        <f>SUM('ER1 Data'!C29:C40)</f>
        <v>11834516</v>
      </c>
      <c r="D41" s="31">
        <f>SUM('ER1 Data'!D29:D40)</f>
        <v>1598229</v>
      </c>
      <c r="E41" s="31">
        <f>SUM('ER1 Data'!N29:N35)</f>
        <v>0</v>
      </c>
      <c r="F41" s="29">
        <f>'ER1 Data'!D40/'ER1 Data'!C40</f>
        <v>6.1979189371355374E-2</v>
      </c>
      <c r="G41" s="31">
        <f>G42+$C$36*($G$12/12)</f>
        <v>12163661.6</v>
      </c>
      <c r="H41" s="4"/>
      <c r="J41" s="3">
        <v>41030</v>
      </c>
      <c r="K41" s="31">
        <f>SUM('ER1 Data'!E29:E40)</f>
        <v>419570</v>
      </c>
      <c r="L41" s="31">
        <f>SUM('ER1 Data'!F29:F40)</f>
        <v>9964.7875000000004</v>
      </c>
      <c r="M41" s="31">
        <f>SUM('ER1 Data'!O29:O40)</f>
        <v>0</v>
      </c>
      <c r="N41" s="29">
        <f>'ER1 Data'!F40/'ER1 Data'!E40</f>
        <v>2.375E-2</v>
      </c>
      <c r="O41" s="31">
        <f>O42+$K$36*($O$12/12)</f>
        <v>445477.04999999981</v>
      </c>
      <c r="R41" s="3">
        <v>41030</v>
      </c>
      <c r="S41" s="31">
        <f>SUM('ER1 Data'!G29:G40)</f>
        <v>0</v>
      </c>
      <c r="T41" s="31">
        <f>SUM('ER1 Data'!H29:H40)</f>
        <v>0</v>
      </c>
      <c r="U41" s="31">
        <f>SUM('ER1 Data'!P29:P40)</f>
        <v>0</v>
      </c>
      <c r="V41" s="29" t="e">
        <f>'ER1 Data'!H40/'ER1 Data'!G40</f>
        <v>#DIV/0!</v>
      </c>
      <c r="W41" s="28">
        <f>W42+$S$36*($W$12/12)</f>
        <v>0</v>
      </c>
      <c r="Z41" s="3">
        <v>41030</v>
      </c>
      <c r="AA41" s="31">
        <f>SUM('ER1 Data'!I29:I40)</f>
        <v>0</v>
      </c>
      <c r="AB41" s="31">
        <f>SUM('ER1 Data'!J29:J40)</f>
        <v>0</v>
      </c>
      <c r="AC41" s="31">
        <f>SUM('ER1 Data'!Q29:Q40)</f>
        <v>0</v>
      </c>
      <c r="AD41" s="29" t="e">
        <f>'ER1 Data'!J40/'ER1 Data'!I40</f>
        <v>#DIV/0!</v>
      </c>
      <c r="AE41" s="28">
        <f>AE42+$AA$36*($AE$12/12)</f>
        <v>0</v>
      </c>
    </row>
    <row r="42" spans="2:31" ht="13.95" customHeight="1" x14ac:dyDescent="0.3">
      <c r="B42" s="3">
        <v>41061</v>
      </c>
      <c r="C42" s="31">
        <f>SUM('ER1 Data'!C30:C41)</f>
        <v>11767659</v>
      </c>
      <c r="D42" s="31">
        <f>SUM('ER1 Data'!D30:D41)</f>
        <v>1522577</v>
      </c>
      <c r="E42" s="31">
        <f>SUM('ER1 Data'!N30:N35)</f>
        <v>0</v>
      </c>
      <c r="F42" s="29">
        <f>'ER1 Data'!D41/'ER1 Data'!C41</f>
        <v>6.2912432425227621E-2</v>
      </c>
      <c r="G42" s="31">
        <f>G43+$C$36*($G$12/12)</f>
        <v>12132867.52</v>
      </c>
      <c r="H42" s="4"/>
      <c r="J42" s="3">
        <v>41061</v>
      </c>
      <c r="K42" s="31">
        <f>SUM('ER1 Data'!E30:E41)</f>
        <v>405630</v>
      </c>
      <c r="L42" s="31">
        <f>SUM('ER1 Data'!F30:F41)</f>
        <v>9633.7124999999996</v>
      </c>
      <c r="M42" s="31">
        <f>SUM('ER1 Data'!O30:O41)</f>
        <v>0</v>
      </c>
      <c r="N42" s="29">
        <f>'ER1 Data'!F41/'ER1 Data'!E41</f>
        <v>2.3749999999999997E-2</v>
      </c>
      <c r="O42" s="31">
        <f>O43+$K$36*($O$12/12)</f>
        <v>444349.25999999983</v>
      </c>
      <c r="R42" s="3">
        <v>41061</v>
      </c>
      <c r="S42" s="31">
        <f>SUM('ER1 Data'!G30:G41)</f>
        <v>0</v>
      </c>
      <c r="T42" s="31">
        <f>SUM('ER1 Data'!H30:H41)</f>
        <v>0</v>
      </c>
      <c r="U42" s="31">
        <f>SUM('ER1 Data'!P30:P41)</f>
        <v>0</v>
      </c>
      <c r="V42" s="29" t="e">
        <f>'ER1 Data'!H41/'ER1 Data'!G41</f>
        <v>#DIV/0!</v>
      </c>
      <c r="W42" s="28">
        <f>W43+$S$36*($W$12/12)</f>
        <v>0</v>
      </c>
      <c r="Z42" s="3">
        <v>41061</v>
      </c>
      <c r="AA42" s="31">
        <f>SUM('ER1 Data'!I30:I41)</f>
        <v>0</v>
      </c>
      <c r="AB42" s="31">
        <f>SUM('ER1 Data'!J30:J41)</f>
        <v>0</v>
      </c>
      <c r="AC42" s="31">
        <f>SUM('ER1 Data'!Q30:Q41)</f>
        <v>0</v>
      </c>
      <c r="AD42" s="29" t="e">
        <f>'ER1 Data'!J41/'ER1 Data'!I41</f>
        <v>#DIV/0!</v>
      </c>
      <c r="AE42" s="28">
        <f>AE43+$AA$36*($AE$12/12)</f>
        <v>0</v>
      </c>
    </row>
    <row r="43" spans="2:31" ht="13.95" customHeight="1" x14ac:dyDescent="0.3">
      <c r="B43" s="3">
        <v>41091</v>
      </c>
      <c r="C43" s="30"/>
      <c r="D43" s="30"/>
      <c r="E43" s="30"/>
      <c r="F43" s="29"/>
      <c r="G43" s="31">
        <f>G44+$C$36*($G$12/12)</f>
        <v>12102073.439999999</v>
      </c>
      <c r="H43" s="4"/>
      <c r="J43" s="3">
        <v>41091</v>
      </c>
      <c r="K43" s="30"/>
      <c r="L43" s="30"/>
      <c r="M43" s="30"/>
      <c r="N43" s="29"/>
      <c r="O43" s="31">
        <f>O44+$K$36*($O$12/12)</f>
        <v>443221.46999999986</v>
      </c>
      <c r="R43" s="3">
        <v>41091</v>
      </c>
      <c r="S43" s="30"/>
      <c r="T43" s="30"/>
      <c r="U43" s="30"/>
      <c r="V43" s="29"/>
      <c r="W43" s="28">
        <f>W44+$S$36*($W$12/12)</f>
        <v>0</v>
      </c>
      <c r="Z43" s="3">
        <v>41091</v>
      </c>
      <c r="AA43" s="30"/>
      <c r="AB43" s="30"/>
      <c r="AC43" s="30"/>
      <c r="AD43" s="29"/>
      <c r="AE43" s="28">
        <f>AE44+$AA$36*($AE$12/12)</f>
        <v>0</v>
      </c>
    </row>
    <row r="44" spans="2:31" ht="13.95" customHeight="1" x14ac:dyDescent="0.3">
      <c r="B44" s="3">
        <v>41122</v>
      </c>
      <c r="C44" s="30"/>
      <c r="D44" s="30"/>
      <c r="E44" s="30"/>
      <c r="F44" s="29"/>
      <c r="G44" s="31">
        <f>G45+$C$36*($G$12/12)</f>
        <v>12071279.359999999</v>
      </c>
      <c r="H44" s="4"/>
      <c r="J44" s="3">
        <v>41122</v>
      </c>
      <c r="K44" s="30"/>
      <c r="L44" s="30"/>
      <c r="M44" s="30"/>
      <c r="N44" s="29"/>
      <c r="O44" s="31">
        <f>O45+$K$36*($O$12/12)</f>
        <v>442093.67999999988</v>
      </c>
      <c r="R44" s="3">
        <v>41122</v>
      </c>
      <c r="S44" s="30"/>
      <c r="T44" s="30"/>
      <c r="U44" s="30"/>
      <c r="V44" s="29"/>
      <c r="W44" s="28">
        <f>W45+$S$36*($W$12/12)</f>
        <v>0</v>
      </c>
      <c r="Z44" s="3">
        <v>41122</v>
      </c>
      <c r="AA44" s="30"/>
      <c r="AB44" s="30"/>
      <c r="AC44" s="30"/>
      <c r="AD44" s="29"/>
      <c r="AE44" s="28">
        <f>AE45+$AA$36*($AE$12/12)</f>
        <v>0</v>
      </c>
    </row>
    <row r="45" spans="2:31" ht="13.95" customHeight="1" x14ac:dyDescent="0.3">
      <c r="B45" s="3">
        <v>41153</v>
      </c>
      <c r="C45" s="30"/>
      <c r="D45" s="30"/>
      <c r="E45" s="30"/>
      <c r="F45" s="29"/>
      <c r="G45" s="31">
        <f>G46+$C$36*($G$12/12)</f>
        <v>12040485.279999999</v>
      </c>
      <c r="H45" s="4"/>
      <c r="J45" s="3">
        <v>41153</v>
      </c>
      <c r="K45" s="30"/>
      <c r="L45" s="30"/>
      <c r="M45" s="30"/>
      <c r="N45" s="29"/>
      <c r="O45" s="31">
        <f>O46+$K$36*($O$12/12)</f>
        <v>440965.8899999999</v>
      </c>
      <c r="R45" s="3">
        <v>41153</v>
      </c>
      <c r="S45" s="30"/>
      <c r="T45" s="30"/>
      <c r="U45" s="30"/>
      <c r="V45" s="29"/>
      <c r="W45" s="28">
        <f>W46+$S$36*($W$12/12)</f>
        <v>0</v>
      </c>
      <c r="Z45" s="3">
        <v>41153</v>
      </c>
      <c r="AA45" s="30"/>
      <c r="AB45" s="30"/>
      <c r="AC45" s="30"/>
      <c r="AD45" s="29"/>
      <c r="AE45" s="28">
        <f>AE46+$AA$36*($AE$12/12)</f>
        <v>0</v>
      </c>
    </row>
    <row r="46" spans="2:31" ht="13.95" customHeight="1" x14ac:dyDescent="0.3">
      <c r="B46" s="3">
        <v>41183</v>
      </c>
      <c r="C46" s="30"/>
      <c r="D46" s="30"/>
      <c r="E46" s="30"/>
      <c r="F46" s="29"/>
      <c r="G46" s="31">
        <f>G47+$C$36*($G$12/12)</f>
        <v>12009691.199999999</v>
      </c>
      <c r="H46" s="4"/>
      <c r="J46" s="3">
        <v>41183</v>
      </c>
      <c r="K46" s="30"/>
      <c r="L46" s="30"/>
      <c r="M46" s="30"/>
      <c r="N46" s="29"/>
      <c r="O46" s="31">
        <f>O47+$K$36*($O$12/12)</f>
        <v>439838.09999999992</v>
      </c>
      <c r="R46" s="3">
        <v>41183</v>
      </c>
      <c r="S46" s="30"/>
      <c r="T46" s="30"/>
      <c r="U46" s="30"/>
      <c r="V46" s="29"/>
      <c r="W46" s="28">
        <f>W47+$S$36*($W$12/12)</f>
        <v>0</v>
      </c>
      <c r="Z46" s="3">
        <v>41183</v>
      </c>
      <c r="AA46" s="30"/>
      <c r="AB46" s="30"/>
      <c r="AC46" s="30"/>
      <c r="AD46" s="29"/>
      <c r="AE46" s="28">
        <f>AE47+$AA$36*($AE$12/12)</f>
        <v>0</v>
      </c>
    </row>
    <row r="47" spans="2:31" ht="13.95" customHeight="1" x14ac:dyDescent="0.3">
      <c r="B47" s="3">
        <v>41214</v>
      </c>
      <c r="C47" s="30"/>
      <c r="D47" s="30"/>
      <c r="E47" s="30"/>
      <c r="F47" s="29"/>
      <c r="G47" s="31">
        <f>G48+$C$36*($G$12/12)</f>
        <v>11978897.119999999</v>
      </c>
      <c r="H47" s="4"/>
      <c r="J47" s="3">
        <v>41214</v>
      </c>
      <c r="K47" s="30"/>
      <c r="L47" s="30"/>
      <c r="M47" s="30"/>
      <c r="N47" s="29"/>
      <c r="O47" s="31">
        <f>O48+$K$36*($O$12/12)</f>
        <v>438710.30999999994</v>
      </c>
      <c r="R47" s="3">
        <v>41214</v>
      </c>
      <c r="S47" s="30"/>
      <c r="T47" s="30"/>
      <c r="U47" s="30"/>
      <c r="V47" s="29"/>
      <c r="W47" s="28">
        <f>W48+$S$36*($W$12/12)</f>
        <v>0</v>
      </c>
      <c r="Z47" s="3">
        <v>41214</v>
      </c>
      <c r="AA47" s="30"/>
      <c r="AB47" s="30"/>
      <c r="AC47" s="30"/>
      <c r="AD47" s="29"/>
      <c r="AE47" s="28">
        <f>AE48+$AA$36*($AE$12/12)</f>
        <v>0</v>
      </c>
    </row>
    <row r="48" spans="2:31" ht="13.95" customHeight="1" x14ac:dyDescent="0.3">
      <c r="B48" s="3">
        <v>41244</v>
      </c>
      <c r="C48" s="30"/>
      <c r="D48" s="30"/>
      <c r="E48" s="30"/>
      <c r="F48" s="29"/>
      <c r="G48" s="31">
        <f>C36*(1-G12)</f>
        <v>11948103.039999999</v>
      </c>
      <c r="H48" s="4"/>
      <c r="J48" s="3">
        <v>41244</v>
      </c>
      <c r="K48" s="30"/>
      <c r="L48" s="30"/>
      <c r="M48" s="30"/>
      <c r="N48" s="29"/>
      <c r="O48" s="31">
        <f>K36*(1-O12)</f>
        <v>437582.51999999996</v>
      </c>
      <c r="R48" s="3">
        <v>41244</v>
      </c>
      <c r="S48" s="30"/>
      <c r="T48" s="30"/>
      <c r="U48" s="30"/>
      <c r="V48" s="29"/>
      <c r="W48" s="28">
        <f>S36*(1-W12)</f>
        <v>0</v>
      </c>
      <c r="Z48" s="3">
        <v>41244</v>
      </c>
      <c r="AA48" s="30"/>
      <c r="AB48" s="30"/>
      <c r="AC48" s="30"/>
      <c r="AD48" s="29"/>
      <c r="AE48" s="28">
        <f>AA36*(1-AE12)</f>
        <v>0</v>
      </c>
    </row>
    <row r="49" spans="1:32" ht="13.95" customHeight="1" x14ac:dyDescent="0.3">
      <c r="B49" s="27"/>
      <c r="C49" s="26"/>
      <c r="D49" s="26"/>
      <c r="E49" s="26"/>
      <c r="F49" s="25"/>
      <c r="G49" s="24"/>
      <c r="H49" s="4"/>
    </row>
    <row r="50" spans="1:32" ht="15" customHeight="1" x14ac:dyDescent="0.3">
      <c r="A50" s="22"/>
      <c r="B50" s="23" t="s">
        <v>27</v>
      </c>
      <c r="C50" s="23"/>
      <c r="D50" s="23"/>
      <c r="E50" s="23"/>
      <c r="F50" s="23"/>
      <c r="G50" s="23"/>
      <c r="H50" s="22"/>
      <c r="I50" s="22"/>
      <c r="J50" s="23" t="s">
        <v>26</v>
      </c>
      <c r="K50" s="23"/>
      <c r="L50" s="23"/>
      <c r="M50" s="23"/>
      <c r="N50" s="23"/>
      <c r="O50" s="23"/>
      <c r="P50" s="22"/>
      <c r="Q50" s="22"/>
      <c r="R50" s="23" t="s">
        <v>25</v>
      </c>
      <c r="S50" s="23"/>
      <c r="T50" s="23"/>
      <c r="U50" s="23"/>
      <c r="V50" s="23"/>
      <c r="W50" s="23"/>
      <c r="X50" s="22"/>
      <c r="Y50" s="22"/>
      <c r="Z50" s="23" t="s">
        <v>24</v>
      </c>
      <c r="AA50" s="23"/>
      <c r="AB50" s="23"/>
      <c r="AC50" s="23"/>
      <c r="AD50" s="23"/>
      <c r="AE50" s="23"/>
      <c r="AF50" s="22"/>
    </row>
    <row r="51" spans="1:32" ht="15" customHeight="1" x14ac:dyDescent="0.3"/>
    <row r="52" spans="1:32" ht="15" customHeight="1" x14ac:dyDescent="0.3"/>
    <row r="61" spans="1:32" x14ac:dyDescent="0.3">
      <c r="A61" s="22"/>
      <c r="B61" s="23" t="s">
        <v>23</v>
      </c>
      <c r="C61" s="23"/>
      <c r="D61" s="23"/>
      <c r="E61" s="23"/>
      <c r="F61" s="23"/>
      <c r="G61" s="23"/>
      <c r="H61" s="22"/>
      <c r="I61" s="22"/>
      <c r="J61" s="23" t="s">
        <v>22</v>
      </c>
      <c r="K61" s="23"/>
      <c r="L61" s="23"/>
      <c r="M61" s="23"/>
      <c r="N61" s="23"/>
      <c r="O61" s="23"/>
      <c r="P61" s="22"/>
      <c r="Q61" s="22"/>
      <c r="R61" s="23" t="s">
        <v>21</v>
      </c>
      <c r="S61" s="23"/>
      <c r="T61" s="23"/>
      <c r="U61" s="23"/>
      <c r="V61" s="23"/>
      <c r="W61" s="23"/>
      <c r="X61" s="22"/>
      <c r="Y61" s="22"/>
      <c r="Z61" s="23" t="s">
        <v>20</v>
      </c>
      <c r="AA61" s="23"/>
      <c r="AB61" s="23"/>
      <c r="AC61" s="23"/>
      <c r="AD61" s="23"/>
      <c r="AE61" s="23"/>
      <c r="AF61" s="22"/>
    </row>
    <row r="72" spans="1:32" x14ac:dyDescent="0.3">
      <c r="A72" s="22"/>
      <c r="B72" s="23" t="s">
        <v>19</v>
      </c>
      <c r="C72" s="23"/>
      <c r="D72" s="23"/>
      <c r="E72" s="23"/>
      <c r="F72" s="23"/>
      <c r="G72" s="23"/>
      <c r="H72" s="22"/>
      <c r="I72" s="22"/>
      <c r="J72" s="23" t="s">
        <v>18</v>
      </c>
      <c r="K72" s="23"/>
      <c r="L72" s="23"/>
      <c r="M72" s="23"/>
      <c r="N72" s="23"/>
      <c r="O72" s="23"/>
      <c r="P72" s="22"/>
      <c r="Q72" s="22"/>
      <c r="R72" s="23" t="s">
        <v>17</v>
      </c>
      <c r="S72" s="23"/>
      <c r="T72" s="23"/>
      <c r="U72" s="23"/>
      <c r="V72" s="23"/>
      <c r="W72" s="23"/>
      <c r="X72" s="22"/>
      <c r="Y72" s="22"/>
      <c r="Z72" s="23" t="s">
        <v>16</v>
      </c>
      <c r="AA72" s="23"/>
      <c r="AB72" s="23"/>
      <c r="AC72" s="23"/>
      <c r="AD72" s="23"/>
      <c r="AE72" s="23"/>
      <c r="AF72" s="22"/>
    </row>
    <row r="84" spans="1:32" x14ac:dyDescent="0.3">
      <c r="A84" s="22"/>
      <c r="B84" s="23" t="s">
        <v>15</v>
      </c>
      <c r="C84" s="23"/>
      <c r="D84" s="23"/>
      <c r="E84" s="23"/>
      <c r="F84" s="23"/>
      <c r="G84" s="23"/>
      <c r="H84" s="22"/>
      <c r="I84" s="22"/>
      <c r="J84" s="23" t="s">
        <v>14</v>
      </c>
      <c r="K84" s="23"/>
      <c r="L84" s="23"/>
      <c r="M84" s="23"/>
      <c r="N84" s="23"/>
      <c r="O84" s="23"/>
      <c r="P84" s="22"/>
      <c r="Q84" s="22"/>
      <c r="R84" s="23" t="s">
        <v>13</v>
      </c>
      <c r="S84" s="23"/>
      <c r="T84" s="23"/>
      <c r="U84" s="23"/>
      <c r="V84" s="23"/>
      <c r="W84" s="23"/>
      <c r="X84" s="22"/>
      <c r="Y84" s="22"/>
      <c r="Z84" s="23" t="s">
        <v>12</v>
      </c>
      <c r="AA84" s="23"/>
      <c r="AB84" s="23"/>
      <c r="AC84" s="23"/>
      <c r="AD84" s="23"/>
      <c r="AE84" s="23"/>
      <c r="AF84" s="22"/>
    </row>
  </sheetData>
  <mergeCells count="20">
    <mergeCell ref="I4:P4"/>
    <mergeCell ref="Q4:X4"/>
    <mergeCell ref="Y8:AF8"/>
    <mergeCell ref="Y4:AF4"/>
    <mergeCell ref="S10:W10"/>
    <mergeCell ref="R11:R12"/>
    <mergeCell ref="V11:V12"/>
    <mergeCell ref="AA10:AE10"/>
    <mergeCell ref="Z11:Z12"/>
    <mergeCell ref="AD11:AD12"/>
    <mergeCell ref="I8:P8"/>
    <mergeCell ref="Q8:X8"/>
    <mergeCell ref="B11:B12"/>
    <mergeCell ref="A4:H4"/>
    <mergeCell ref="A8:H8"/>
    <mergeCell ref="C10:G10"/>
    <mergeCell ref="F11:F12"/>
    <mergeCell ref="K10:O10"/>
    <mergeCell ref="J11:J12"/>
    <mergeCell ref="N11:N12"/>
  </mergeCells>
  <pageMargins left="0.74803149606299213" right="0.74803149606299213" top="0.39370078740157483" bottom="0.78740157480314965" header="0.51181102362204722" footer="0.51181102362204722"/>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ER1 Data</vt:lpstr>
      <vt:lpstr>ER2 Trends</vt:lpstr>
      <vt:lpstr>Лист1</vt:lpstr>
      <vt:lpstr>'ER1 Data'!Заголовки_для_печати</vt:lpstr>
      <vt:lpstr>'ER2 Trends'!Заголовки_для_печати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Мария Лазарева</dc:creator>
  <cp:lastModifiedBy>Мария Лазарева</cp:lastModifiedBy>
  <dcterms:created xsi:type="dcterms:W3CDTF">2017-05-23T12:21:37Z</dcterms:created>
  <dcterms:modified xsi:type="dcterms:W3CDTF">2017-05-23T12:22:43Z</dcterms:modified>
</cp:coreProperties>
</file>